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f.develay\Downloads\enquete\ENQUETE DGCL EGALITE HOMME FEMME (ERRATUM)\"/>
    </mc:Choice>
  </mc:AlternateContent>
  <xr:revisionPtr revIDLastSave="0" documentId="13_ncr:1_{97DD4C36-806F-40A6-B510-3FA936F76F2B}" xr6:coauthVersionLast="36" xr6:coauthVersionMax="36" xr10:uidLastSave="{00000000-0000-0000-0000-000000000000}"/>
  <bookViews>
    <workbookView xWindow="0" yWindow="765" windowWidth="30240" windowHeight="17445" xr2:uid="{00000000-000D-0000-FFFF-FFFF00000000}"/>
  </bookViews>
  <sheets>
    <sheet name="Index Partie 1" sheetId="1" r:id="rId1"/>
    <sheet name="Index Partie 2" sheetId="2" r:id="rId2"/>
  </sheets>
  <definedNames>
    <definedName name="transfa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4" i="2" l="1"/>
  <c r="AN44" i="2"/>
  <c r="AL44" i="2"/>
  <c r="AJ44" i="2"/>
  <c r="AH44" i="2"/>
  <c r="AF44" i="2"/>
  <c r="R44" i="2"/>
  <c r="Q44" i="2"/>
  <c r="P44" i="2"/>
  <c r="L44" i="2"/>
  <c r="H44" i="2"/>
  <c r="F44" i="2"/>
  <c r="AP43" i="2"/>
  <c r="AN43" i="2"/>
  <c r="AL43" i="2"/>
  <c r="AJ43" i="2"/>
  <c r="AH43" i="2"/>
  <c r="AF43" i="2"/>
  <c r="R43" i="2"/>
  <c r="Q43" i="2"/>
  <c r="P43" i="2"/>
  <c r="L43" i="2"/>
  <c r="H43" i="2"/>
  <c r="F43" i="2"/>
  <c r="AP42" i="2"/>
  <c r="AN42" i="2"/>
  <c r="AL42" i="2"/>
  <c r="AJ42" i="2"/>
  <c r="AH42" i="2"/>
  <c r="AF42" i="2"/>
  <c r="R42" i="2"/>
  <c r="Q42" i="2"/>
  <c r="P42" i="2"/>
  <c r="L42" i="2"/>
  <c r="H42" i="2"/>
  <c r="F42" i="2"/>
  <c r="AP41" i="2"/>
  <c r="AN41" i="2"/>
  <c r="AL41" i="2"/>
  <c r="AJ41" i="2"/>
  <c r="AH41" i="2"/>
  <c r="AF41" i="2"/>
  <c r="R41" i="2"/>
  <c r="Q41" i="2"/>
  <c r="P41" i="2"/>
  <c r="L41" i="2"/>
  <c r="H41" i="2"/>
  <c r="F41" i="2"/>
  <c r="AP40" i="2"/>
  <c r="AN40" i="2"/>
  <c r="AL40" i="2"/>
  <c r="AJ40" i="2"/>
  <c r="AH40" i="2"/>
  <c r="AF40" i="2"/>
  <c r="R40" i="2"/>
  <c r="Q40" i="2"/>
  <c r="P40" i="2"/>
  <c r="L40" i="2"/>
  <c r="H40" i="2"/>
  <c r="F40" i="2"/>
  <c r="AP39" i="2"/>
  <c r="AN39" i="2"/>
  <c r="AL39" i="2"/>
  <c r="AJ39" i="2"/>
  <c r="AH39" i="2"/>
  <c r="AF39" i="2"/>
  <c r="R39" i="2"/>
  <c r="Q39" i="2"/>
  <c r="P39" i="2"/>
  <c r="L39" i="2"/>
  <c r="H39" i="2"/>
  <c r="F39" i="2"/>
  <c r="AP38" i="2"/>
  <c r="AN38" i="2"/>
  <c r="AL38" i="2"/>
  <c r="AJ38" i="2"/>
  <c r="AH38" i="2"/>
  <c r="AF38" i="2"/>
  <c r="R38" i="2"/>
  <c r="Q38" i="2"/>
  <c r="P38" i="2"/>
  <c r="L38" i="2"/>
  <c r="H38" i="2"/>
  <c r="F38" i="2"/>
  <c r="AP37" i="2"/>
  <c r="AN37" i="2"/>
  <c r="AL37" i="2"/>
  <c r="AJ37" i="2"/>
  <c r="AH37" i="2"/>
  <c r="AF37" i="2"/>
  <c r="R37" i="2"/>
  <c r="Q37" i="2"/>
  <c r="P37" i="2"/>
  <c r="L37" i="2"/>
  <c r="H37" i="2"/>
  <c r="F37" i="2"/>
  <c r="AP36" i="2"/>
  <c r="AN36" i="2"/>
  <c r="AL36" i="2"/>
  <c r="AJ36" i="2"/>
  <c r="AH36" i="2"/>
  <c r="AF36" i="2"/>
  <c r="R36" i="2"/>
  <c r="Q36" i="2"/>
  <c r="P36" i="2"/>
  <c r="L36" i="2"/>
  <c r="H36" i="2"/>
  <c r="F36" i="2"/>
  <c r="AP35" i="2"/>
  <c r="AN35" i="2"/>
  <c r="AL35" i="2"/>
  <c r="AJ35" i="2"/>
  <c r="AH35" i="2"/>
  <c r="AF35" i="2"/>
  <c r="R35" i="2"/>
  <c r="Q35" i="2"/>
  <c r="P35" i="2"/>
  <c r="L35" i="2"/>
  <c r="H35" i="2"/>
  <c r="F35" i="2"/>
  <c r="AP34" i="2"/>
  <c r="AN34" i="2"/>
  <c r="AL34" i="2"/>
  <c r="AJ34" i="2"/>
  <c r="AH34" i="2"/>
  <c r="AF34" i="2"/>
  <c r="R34" i="2"/>
  <c r="Q34" i="2"/>
  <c r="P34" i="2"/>
  <c r="L34" i="2"/>
  <c r="H34" i="2"/>
  <c r="F34" i="2"/>
  <c r="AP33" i="2"/>
  <c r="AN33" i="2"/>
  <c r="AL33" i="2"/>
  <c r="AJ33" i="2"/>
  <c r="AH33" i="2"/>
  <c r="AF33" i="2"/>
  <c r="R33" i="2"/>
  <c r="Q33" i="2"/>
  <c r="P33" i="2"/>
  <c r="L33" i="2"/>
  <c r="H33" i="2"/>
  <c r="F33" i="2"/>
  <c r="AP32" i="2"/>
  <c r="AN32" i="2"/>
  <c r="AL32" i="2"/>
  <c r="AJ32" i="2"/>
  <c r="AH32" i="2"/>
  <c r="AF32" i="2"/>
  <c r="R32" i="2"/>
  <c r="Q32" i="2"/>
  <c r="P32" i="2"/>
  <c r="L32" i="2"/>
  <c r="H32" i="2"/>
  <c r="F32" i="2"/>
  <c r="AP31" i="2"/>
  <c r="AN31" i="2"/>
  <c r="AL31" i="2"/>
  <c r="AJ31" i="2"/>
  <c r="AH31" i="2"/>
  <c r="AF31" i="2"/>
  <c r="R31" i="2"/>
  <c r="Q31" i="2"/>
  <c r="P31" i="2"/>
  <c r="L31" i="2"/>
  <c r="H31" i="2"/>
  <c r="F31" i="2"/>
  <c r="AP30" i="2"/>
  <c r="AN30" i="2"/>
  <c r="AL30" i="2"/>
  <c r="AJ30" i="2"/>
  <c r="AH30" i="2"/>
  <c r="AF30" i="2"/>
  <c r="R30" i="2"/>
  <c r="Q30" i="2"/>
  <c r="P30" i="2"/>
  <c r="L30" i="2"/>
  <c r="H30" i="2"/>
  <c r="F30" i="2"/>
  <c r="AP29" i="2"/>
  <c r="AN29" i="2"/>
  <c r="AL29" i="2"/>
  <c r="AJ29" i="2"/>
  <c r="AH29" i="2"/>
  <c r="AF29" i="2"/>
  <c r="R29" i="2"/>
  <c r="Q29" i="2"/>
  <c r="P29" i="2"/>
  <c r="L29" i="2"/>
  <c r="H29" i="2"/>
  <c r="F29" i="2"/>
  <c r="AP28" i="2"/>
  <c r="AN28" i="2"/>
  <c r="AL28" i="2"/>
  <c r="AJ28" i="2"/>
  <c r="AH28" i="2"/>
  <c r="AF28" i="2"/>
  <c r="R28" i="2"/>
  <c r="Q28" i="2"/>
  <c r="P28" i="2"/>
  <c r="L28" i="2"/>
  <c r="H28" i="2"/>
  <c r="F28" i="2"/>
  <c r="AP27" i="2"/>
  <c r="AN27" i="2"/>
  <c r="AL27" i="2"/>
  <c r="AJ27" i="2"/>
  <c r="AH27" i="2"/>
  <c r="AF27" i="2"/>
  <c r="R27" i="2"/>
  <c r="Q27" i="2"/>
  <c r="P27" i="2"/>
  <c r="L27" i="2"/>
  <c r="H27" i="2"/>
  <c r="F27" i="2"/>
  <c r="AP26" i="2"/>
  <c r="AN26" i="2"/>
  <c r="AL26" i="2"/>
  <c r="AJ26" i="2"/>
  <c r="AH26" i="2"/>
  <c r="AF26" i="2"/>
  <c r="R26" i="2"/>
  <c r="Q26" i="2"/>
  <c r="P26" i="2"/>
  <c r="L26" i="2"/>
  <c r="H26" i="2"/>
  <c r="F26" i="2"/>
  <c r="AP25" i="2"/>
  <c r="AN25" i="2"/>
  <c r="AL25" i="2"/>
  <c r="AJ25" i="2"/>
  <c r="AH25" i="2"/>
  <c r="AF25" i="2"/>
  <c r="R25" i="2"/>
  <c r="Q25" i="2"/>
  <c r="P25" i="2"/>
  <c r="L25" i="2"/>
  <c r="H25" i="2"/>
  <c r="F25" i="2"/>
  <c r="AP24" i="2"/>
  <c r="AN24" i="2"/>
  <c r="AL24" i="2"/>
  <c r="AJ24" i="2"/>
  <c r="AH24" i="2"/>
  <c r="AF24" i="2"/>
  <c r="R24" i="2"/>
  <c r="Q24" i="2"/>
  <c r="P24" i="2"/>
  <c r="L24" i="2"/>
  <c r="H24" i="2"/>
  <c r="F24" i="2"/>
  <c r="AP23" i="2"/>
  <c r="AN23" i="2"/>
  <c r="AL23" i="2"/>
  <c r="AJ23" i="2"/>
  <c r="AH23" i="2"/>
  <c r="AF23" i="2"/>
  <c r="R23" i="2"/>
  <c r="Q23" i="2"/>
  <c r="P23" i="2"/>
  <c r="L23" i="2"/>
  <c r="H23" i="2"/>
  <c r="F23" i="2"/>
  <c r="AP22" i="2"/>
  <c r="AN22" i="2"/>
  <c r="AL22" i="2"/>
  <c r="AJ22" i="2"/>
  <c r="AH22" i="2"/>
  <c r="AF22" i="2"/>
  <c r="R22" i="2"/>
  <c r="Q22" i="2"/>
  <c r="P22" i="2"/>
  <c r="L22" i="2"/>
  <c r="H22" i="2"/>
  <c r="F22" i="2"/>
  <c r="AP21" i="2"/>
  <c r="AN21" i="2"/>
  <c r="AL21" i="2"/>
  <c r="AJ21" i="2"/>
  <c r="AH21" i="2"/>
  <c r="AF21" i="2"/>
  <c r="R21" i="2"/>
  <c r="Q21" i="2"/>
  <c r="P21" i="2"/>
  <c r="L21" i="2"/>
  <c r="H21" i="2"/>
  <c r="F21" i="2"/>
  <c r="AP20" i="2"/>
  <c r="AN20" i="2"/>
  <c r="AL20" i="2"/>
  <c r="AJ20" i="2"/>
  <c r="AH20" i="2"/>
  <c r="AF20" i="2"/>
  <c r="R20" i="2"/>
  <c r="Q20" i="2"/>
  <c r="P20" i="2"/>
  <c r="L20" i="2"/>
  <c r="H20" i="2"/>
  <c r="F20" i="2"/>
  <c r="AP19" i="2"/>
  <c r="AN19" i="2"/>
  <c r="AL19" i="2"/>
  <c r="AJ19" i="2"/>
  <c r="AH19" i="2"/>
  <c r="AF19" i="2"/>
  <c r="R19" i="2"/>
  <c r="Q19" i="2"/>
  <c r="P19" i="2"/>
  <c r="L19" i="2"/>
  <c r="H19" i="2"/>
  <c r="F19" i="2"/>
  <c r="AP18" i="2"/>
  <c r="AN18" i="2"/>
  <c r="AL18" i="2"/>
  <c r="AJ18" i="2"/>
  <c r="AH18" i="2"/>
  <c r="AF18" i="2"/>
  <c r="R18" i="2"/>
  <c r="Q18" i="2"/>
  <c r="P18" i="2"/>
  <c r="L18" i="2"/>
  <c r="H18" i="2"/>
  <c r="F18" i="2"/>
  <c r="AP17" i="2"/>
  <c r="AN17" i="2"/>
  <c r="AL17" i="2"/>
  <c r="AJ17" i="2"/>
  <c r="AH17" i="2"/>
  <c r="AF17" i="2"/>
  <c r="R17" i="2"/>
  <c r="Q17" i="2"/>
  <c r="P17" i="2"/>
  <c r="L17" i="2"/>
  <c r="H17" i="2"/>
  <c r="F17" i="2"/>
  <c r="AP16" i="2"/>
  <c r="AN16" i="2"/>
  <c r="AL16" i="2"/>
  <c r="AJ16" i="2"/>
  <c r="AH16" i="2"/>
  <c r="AF16" i="2"/>
  <c r="R16" i="2"/>
  <c r="Q16" i="2"/>
  <c r="P16" i="2"/>
  <c r="L16" i="2"/>
  <c r="H16" i="2"/>
  <c r="F16" i="2"/>
  <c r="AD14" i="2"/>
  <c r="AC14" i="2"/>
  <c r="AO41" i="2" s="1"/>
  <c r="AB14" i="2"/>
  <c r="AA14" i="2"/>
  <c r="AM43" i="2" s="1"/>
  <c r="Z14" i="2"/>
  <c r="Y14" i="2"/>
  <c r="AK37" i="2" s="1"/>
  <c r="X14" i="2"/>
  <c r="W14" i="2"/>
  <c r="AI39" i="2" s="1"/>
  <c r="V14" i="2"/>
  <c r="U14" i="2"/>
  <c r="AG41" i="2" s="1"/>
  <c r="T14" i="2"/>
  <c r="S14" i="2"/>
  <c r="AE43" i="2" s="1"/>
  <c r="N14" i="2"/>
  <c r="R14" i="2" s="1"/>
  <c r="M14" i="2"/>
  <c r="O39" i="2" s="1"/>
  <c r="J14" i="2"/>
  <c r="I14" i="2"/>
  <c r="K41" i="2" s="1"/>
  <c r="F14" i="2"/>
  <c r="E14" i="2"/>
  <c r="D14" i="2"/>
  <c r="C14" i="2"/>
  <c r="B14" i="2"/>
  <c r="G43" i="2" s="1"/>
  <c r="Q8" i="2"/>
  <c r="P8" i="2"/>
  <c r="O8" i="2"/>
  <c r="N8" i="2"/>
  <c r="M8" i="2"/>
  <c r="L8" i="2"/>
  <c r="H8" i="2"/>
  <c r="K8" i="2" s="1"/>
  <c r="B10" i="2" s="1"/>
  <c r="G8" i="2"/>
  <c r="J8" i="2" s="1"/>
  <c r="F8" i="2"/>
  <c r="I8" i="2" s="1"/>
  <c r="Q6" i="2"/>
  <c r="P6" i="2"/>
  <c r="O6" i="2"/>
  <c r="N6" i="2"/>
  <c r="M6" i="2"/>
  <c r="L6" i="2"/>
  <c r="H6" i="2"/>
  <c r="K6" i="2" s="1"/>
  <c r="G6" i="2"/>
  <c r="J6" i="2" s="1"/>
  <c r="F6" i="2"/>
  <c r="I6" i="2" s="1"/>
  <c r="G16" i="2" l="1"/>
  <c r="AE16" i="2"/>
  <c r="AM16" i="2"/>
  <c r="AK18" i="2"/>
  <c r="O20" i="2"/>
  <c r="AI20" i="2"/>
  <c r="K22" i="2"/>
  <c r="AG22" i="2"/>
  <c r="AO22" i="2"/>
  <c r="G24" i="2"/>
  <c r="AE24" i="2"/>
  <c r="AM24" i="2"/>
  <c r="AK26" i="2"/>
  <c r="O28" i="2"/>
  <c r="AI28" i="2"/>
  <c r="K30" i="2"/>
  <c r="AG30" i="2"/>
  <c r="AO30" i="2"/>
  <c r="G32" i="2"/>
  <c r="AE32" i="2"/>
  <c r="AM32" i="2"/>
  <c r="AK34" i="2"/>
  <c r="O36" i="2"/>
  <c r="AI36" i="2"/>
  <c r="K38" i="2"/>
  <c r="AG38" i="2"/>
  <c r="AO38" i="2"/>
  <c r="G40" i="2"/>
  <c r="AE40" i="2"/>
  <c r="AM40" i="2"/>
  <c r="AK42" i="2"/>
  <c r="O44" i="2"/>
  <c r="AI44" i="2"/>
  <c r="Q14" i="2"/>
  <c r="O17" i="2"/>
  <c r="AI17" i="2"/>
  <c r="K19" i="2"/>
  <c r="AG19" i="2"/>
  <c r="AO19" i="2"/>
  <c r="G21" i="2"/>
  <c r="AE21" i="2"/>
  <c r="AM21" i="2"/>
  <c r="AK23" i="2"/>
  <c r="O25" i="2"/>
  <c r="AI25" i="2"/>
  <c r="K27" i="2"/>
  <c r="AG27" i="2"/>
  <c r="AO27" i="2"/>
  <c r="G29" i="2"/>
  <c r="AE29" i="2"/>
  <c r="AM29" i="2"/>
  <c r="AK31" i="2"/>
  <c r="O33" i="2"/>
  <c r="AI33" i="2"/>
  <c r="K35" i="2"/>
  <c r="AG35" i="2"/>
  <c r="AO35" i="2"/>
  <c r="G37" i="2"/>
  <c r="AE37" i="2"/>
  <c r="AM37" i="2"/>
  <c r="AK39" i="2"/>
  <c r="O41" i="2"/>
  <c r="AI41" i="2"/>
  <c r="K43" i="2"/>
  <c r="AG43" i="2"/>
  <c r="AO43" i="2"/>
  <c r="K16" i="2"/>
  <c r="AG16" i="2"/>
  <c r="AO16" i="2"/>
  <c r="G18" i="2"/>
  <c r="AE18" i="2"/>
  <c r="AM18" i="2"/>
  <c r="AK20" i="2"/>
  <c r="O22" i="2"/>
  <c r="AI22" i="2"/>
  <c r="K24" i="2"/>
  <c r="AG24" i="2"/>
  <c r="AO24" i="2"/>
  <c r="G26" i="2"/>
  <c r="AE26" i="2"/>
  <c r="AM26" i="2"/>
  <c r="AK28" i="2"/>
  <c r="O30" i="2"/>
  <c r="AI30" i="2"/>
  <c r="K32" i="2"/>
  <c r="AG32" i="2"/>
  <c r="AO32" i="2"/>
  <c r="G34" i="2"/>
  <c r="AE34" i="2"/>
  <c r="AM34" i="2"/>
  <c r="AK36" i="2"/>
  <c r="O38" i="2"/>
  <c r="AI38" i="2"/>
  <c r="K40" i="2"/>
  <c r="AG40" i="2"/>
  <c r="AO40" i="2"/>
  <c r="G42" i="2"/>
  <c r="AE42" i="2"/>
  <c r="AM42" i="2"/>
  <c r="AK44" i="2"/>
  <c r="AK17" i="2"/>
  <c r="O19" i="2"/>
  <c r="AI19" i="2"/>
  <c r="K21" i="2"/>
  <c r="AG21" i="2"/>
  <c r="AO21" i="2"/>
  <c r="G23" i="2"/>
  <c r="AE23" i="2"/>
  <c r="AM23" i="2"/>
  <c r="AK25" i="2"/>
  <c r="O27" i="2"/>
  <c r="AI27" i="2"/>
  <c r="K29" i="2"/>
  <c r="AG29" i="2"/>
  <c r="AO29" i="2"/>
  <c r="G31" i="2"/>
  <c r="AE31" i="2"/>
  <c r="AM31" i="2"/>
  <c r="AK33" i="2"/>
  <c r="O35" i="2"/>
  <c r="AI35" i="2"/>
  <c r="K37" i="2"/>
  <c r="AG37" i="2"/>
  <c r="AO37" i="2"/>
  <c r="G39" i="2"/>
  <c r="AE39" i="2"/>
  <c r="AM39" i="2"/>
  <c r="AK41" i="2"/>
  <c r="O43" i="2"/>
  <c r="AI43" i="2"/>
  <c r="O16" i="2"/>
  <c r="AI16" i="2"/>
  <c r="K18" i="2"/>
  <c r="AG18" i="2"/>
  <c r="AO18" i="2"/>
  <c r="G20" i="2"/>
  <c r="AE20" i="2"/>
  <c r="AM20" i="2"/>
  <c r="AK22" i="2"/>
  <c r="O24" i="2"/>
  <c r="AI24" i="2"/>
  <c r="K26" i="2"/>
  <c r="AG26" i="2"/>
  <c r="AO26" i="2"/>
  <c r="G28" i="2"/>
  <c r="AE28" i="2"/>
  <c r="AM28" i="2"/>
  <c r="AK30" i="2"/>
  <c r="O32" i="2"/>
  <c r="AI32" i="2"/>
  <c r="K34" i="2"/>
  <c r="AG34" i="2"/>
  <c r="AO34" i="2"/>
  <c r="G36" i="2"/>
  <c r="AE36" i="2"/>
  <c r="AM36" i="2"/>
  <c r="AK38" i="2"/>
  <c r="O40" i="2"/>
  <c r="AI40" i="2"/>
  <c r="K42" i="2"/>
  <c r="AG42" i="2"/>
  <c r="AO42" i="2"/>
  <c r="G44" i="2"/>
  <c r="AE44" i="2"/>
  <c r="AM44" i="2"/>
  <c r="G17" i="2"/>
  <c r="AE17" i="2"/>
  <c r="AM17" i="2"/>
  <c r="AK19" i="2"/>
  <c r="O21" i="2"/>
  <c r="AI21" i="2"/>
  <c r="K23" i="2"/>
  <c r="AG23" i="2"/>
  <c r="AO23" i="2"/>
  <c r="G25" i="2"/>
  <c r="AE25" i="2"/>
  <c r="AM25" i="2"/>
  <c r="AK27" i="2"/>
  <c r="O29" i="2"/>
  <c r="AI29" i="2"/>
  <c r="K31" i="2"/>
  <c r="AG31" i="2"/>
  <c r="AO31" i="2"/>
  <c r="G33" i="2"/>
  <c r="AE33" i="2"/>
  <c r="AM33" i="2"/>
  <c r="AK35" i="2"/>
  <c r="O37" i="2"/>
  <c r="AI37" i="2"/>
  <c r="K39" i="2"/>
  <c r="AG39" i="2"/>
  <c r="AO39" i="2"/>
  <c r="G41" i="2"/>
  <c r="AE41" i="2"/>
  <c r="AM41" i="2"/>
  <c r="AK43" i="2"/>
  <c r="AK16" i="2"/>
  <c r="O18" i="2"/>
  <c r="AI18" i="2"/>
  <c r="K20" i="2"/>
  <c r="AG20" i="2"/>
  <c r="AO20" i="2"/>
  <c r="G22" i="2"/>
  <c r="AE22" i="2"/>
  <c r="AM22" i="2"/>
  <c r="AK24" i="2"/>
  <c r="O26" i="2"/>
  <c r="AI26" i="2"/>
  <c r="K28" i="2"/>
  <c r="AG28" i="2"/>
  <c r="AO28" i="2"/>
  <c r="G30" i="2"/>
  <c r="AE30" i="2"/>
  <c r="AM30" i="2"/>
  <c r="AK32" i="2"/>
  <c r="O34" i="2"/>
  <c r="AI34" i="2"/>
  <c r="K36" i="2"/>
  <c r="AG36" i="2"/>
  <c r="AO36" i="2"/>
  <c r="G38" i="2"/>
  <c r="AE38" i="2"/>
  <c r="AM38" i="2"/>
  <c r="AK40" i="2"/>
  <c r="O42" i="2"/>
  <c r="AI42" i="2"/>
  <c r="K44" i="2"/>
  <c r="AG44" i="2"/>
  <c r="AO44" i="2"/>
  <c r="K17" i="2"/>
  <c r="AG17" i="2"/>
  <c r="AO17" i="2"/>
  <c r="G19" i="2"/>
  <c r="AE19" i="2"/>
  <c r="AM19" i="2"/>
  <c r="AK21" i="2"/>
  <c r="O23" i="2"/>
  <c r="AI23" i="2"/>
  <c r="K25" i="2"/>
  <c r="AG25" i="2"/>
  <c r="AO25" i="2"/>
  <c r="G27" i="2"/>
  <c r="AE27" i="2"/>
  <c r="AM27" i="2"/>
  <c r="AK29" i="2"/>
  <c r="O31" i="2"/>
  <c r="AI31" i="2"/>
  <c r="K33" i="2"/>
  <c r="AG33" i="2"/>
  <c r="AO33" i="2"/>
  <c r="G35" i="2"/>
  <c r="AE35" i="2"/>
  <c r="AM35" i="2"/>
  <c r="O7" i="2" l="1"/>
  <c r="Q7" i="2"/>
  <c r="N7" i="2"/>
  <c r="M7" i="2"/>
  <c r="H7" i="2"/>
  <c r="K7" i="2" s="1"/>
  <c r="G7" i="2"/>
  <c r="J7" i="2" s="1"/>
  <c r="P7" i="2"/>
  <c r="L7" i="2"/>
  <c r="F7" i="2"/>
  <c r="I7" i="2" s="1"/>
  <c r="Q22" i="1" l="1"/>
  <c r="Q44" i="1" l="1"/>
  <c r="R44" i="1"/>
  <c r="R43" i="1"/>
  <c r="Q43" i="1"/>
  <c r="AL42" i="1"/>
  <c r="Q42" i="1"/>
  <c r="F42" i="1"/>
  <c r="AJ42" i="1"/>
  <c r="R41" i="1"/>
  <c r="Q41" i="1"/>
  <c r="AJ41" i="1"/>
  <c r="AN40" i="1"/>
  <c r="AF40" i="1"/>
  <c r="P40" i="1"/>
  <c r="R40" i="1"/>
  <c r="Q40" i="1"/>
  <c r="H40" i="1"/>
  <c r="AL40" i="1"/>
  <c r="Q39" i="1"/>
  <c r="F39" i="1"/>
  <c r="AP38" i="1"/>
  <c r="AH38" i="1"/>
  <c r="R38" i="1"/>
  <c r="Q38" i="1"/>
  <c r="F38" i="1"/>
  <c r="AN38" i="1"/>
  <c r="AA14" i="1"/>
  <c r="P37" i="1"/>
  <c r="R37" i="1"/>
  <c r="Q37" i="1"/>
  <c r="H37" i="1"/>
  <c r="AN37" i="1"/>
  <c r="AL37" i="1"/>
  <c r="Q36" i="1"/>
  <c r="R36" i="1"/>
  <c r="R35" i="1"/>
  <c r="Q35" i="1"/>
  <c r="Q34" i="1"/>
  <c r="F34" i="1"/>
  <c r="R33" i="1"/>
  <c r="Q33" i="1"/>
  <c r="AJ33" i="1"/>
  <c r="AN32" i="1"/>
  <c r="AF32" i="1"/>
  <c r="P32" i="1"/>
  <c r="R32" i="1"/>
  <c r="Q32" i="1"/>
  <c r="H32" i="1"/>
  <c r="AL32" i="1"/>
  <c r="Q31" i="1"/>
  <c r="F31" i="1"/>
  <c r="R30" i="1"/>
  <c r="Q30" i="1"/>
  <c r="F30" i="1"/>
  <c r="AN29" i="1"/>
  <c r="AF29" i="1"/>
  <c r="P29" i="1"/>
  <c r="R29" i="1"/>
  <c r="Q29" i="1"/>
  <c r="H29" i="1"/>
  <c r="AL29" i="1"/>
  <c r="Q28" i="1"/>
  <c r="R28" i="1"/>
  <c r="R27" i="1"/>
  <c r="Q27" i="1"/>
  <c r="Q26" i="1"/>
  <c r="F26" i="1"/>
  <c r="R25" i="1"/>
  <c r="Q25" i="1"/>
  <c r="AJ25" i="1"/>
  <c r="R24" i="1"/>
  <c r="Q24" i="1"/>
  <c r="AC14" i="1"/>
  <c r="AL23" i="1"/>
  <c r="Q23" i="1"/>
  <c r="F23" i="1"/>
  <c r="R22" i="1"/>
  <c r="H22" i="1"/>
  <c r="Q21" i="1"/>
  <c r="R21" i="1"/>
  <c r="H21" i="1"/>
  <c r="AH20" i="1"/>
  <c r="R20" i="1"/>
  <c r="Q20" i="1"/>
  <c r="F20" i="1"/>
  <c r="L20" i="1"/>
  <c r="R19" i="1"/>
  <c r="Q19" i="1"/>
  <c r="I14" i="1"/>
  <c r="AP19" i="1"/>
  <c r="AP18" i="1"/>
  <c r="AN18" i="1"/>
  <c r="AJ18" i="1"/>
  <c r="S14" i="1"/>
  <c r="P18" i="1"/>
  <c r="L18" i="1"/>
  <c r="F18" i="1"/>
  <c r="AF18" i="1"/>
  <c r="H18" i="1"/>
  <c r="Y14" i="1"/>
  <c r="Q17" i="1"/>
  <c r="L17" i="1"/>
  <c r="U14" i="1"/>
  <c r="R16" i="1"/>
  <c r="Q16" i="1"/>
  <c r="F14" i="1"/>
  <c r="AL34" i="1"/>
  <c r="W14" i="1"/>
  <c r="D14" i="1"/>
  <c r="L6" i="1"/>
  <c r="AP20" i="1" l="1"/>
  <c r="P22" i="1"/>
  <c r="AL24" i="1"/>
  <c r="F24" i="1"/>
  <c r="AP24" i="1"/>
  <c r="AH24" i="1"/>
  <c r="AN24" i="1"/>
  <c r="M6" i="1"/>
  <c r="E14" i="1"/>
  <c r="F16" i="1"/>
  <c r="O6" i="1"/>
  <c r="AJ17" i="1"/>
  <c r="AH19" i="1"/>
  <c r="AF20" i="1"/>
  <c r="AN21" i="1"/>
  <c r="AL22" i="1"/>
  <c r="L25" i="1"/>
  <c r="AH26" i="1"/>
  <c r="AP26" i="1"/>
  <c r="AP30" i="1"/>
  <c r="AH22" i="1"/>
  <c r="AH30" i="1"/>
  <c r="AP36" i="1"/>
  <c r="AH36" i="1"/>
  <c r="AN36" i="1"/>
  <c r="AF36" i="1"/>
  <c r="P36" i="1"/>
  <c r="H36" i="1"/>
  <c r="AL36" i="1"/>
  <c r="F36" i="1"/>
  <c r="AL39" i="1"/>
  <c r="F6" i="1"/>
  <c r="N6" i="1"/>
  <c r="Z14" i="1"/>
  <c r="H16" i="1"/>
  <c r="AL16" i="1"/>
  <c r="R18" i="1"/>
  <c r="P20" i="1"/>
  <c r="H24" i="1"/>
  <c r="AL26" i="1"/>
  <c r="AL31" i="1"/>
  <c r="R34" i="1"/>
  <c r="AN35" i="1"/>
  <c r="P16" i="1"/>
  <c r="M14" i="1"/>
  <c r="P6" i="1"/>
  <c r="AL18" i="1"/>
  <c r="AP25" i="1"/>
  <c r="AH25" i="1"/>
  <c r="AN25" i="1"/>
  <c r="AF25" i="1"/>
  <c r="P25" i="1"/>
  <c r="H25" i="1"/>
  <c r="AL25" i="1"/>
  <c r="F25" i="1"/>
  <c r="AP35" i="1"/>
  <c r="AH35" i="1"/>
  <c r="F35" i="1"/>
  <c r="AN30" i="1"/>
  <c r="AJ31" i="1"/>
  <c r="AJ34" i="1"/>
  <c r="L36" i="1"/>
  <c r="AJ36" i="1"/>
  <c r="AH18" i="1"/>
  <c r="P24" i="1"/>
  <c r="AB14" i="1"/>
  <c r="AP22" i="1"/>
  <c r="AL30" i="1"/>
  <c r="H6" i="1"/>
  <c r="AJ20" i="1"/>
  <c r="AF21" i="1"/>
  <c r="R23" i="1"/>
  <c r="B14" i="1"/>
  <c r="L16" i="1"/>
  <c r="V14" i="1"/>
  <c r="AD14" i="1"/>
  <c r="AO18" i="1" s="1"/>
  <c r="AL20" i="1"/>
  <c r="P21" i="1"/>
  <c r="AN22" i="1"/>
  <c r="AJ22" i="1"/>
  <c r="L24" i="1"/>
  <c r="AF24" i="1"/>
  <c r="R26" i="1"/>
  <c r="AN27" i="1"/>
  <c r="R42" i="1"/>
  <c r="AN43" i="1"/>
  <c r="AJ16" i="1"/>
  <c r="G6" i="1"/>
  <c r="AN16" i="1"/>
  <c r="AL21" i="1"/>
  <c r="AP44" i="1"/>
  <c r="AH44" i="1"/>
  <c r="AN44" i="1"/>
  <c r="AF44" i="1"/>
  <c r="P44" i="1"/>
  <c r="H44" i="1"/>
  <c r="AL44" i="1"/>
  <c r="F44" i="1"/>
  <c r="Q6" i="1"/>
  <c r="J14" i="1"/>
  <c r="L22" i="1"/>
  <c r="AF16" i="1"/>
  <c r="AN20" i="1"/>
  <c r="AJ23" i="1"/>
  <c r="AJ24" i="1"/>
  <c r="AJ26" i="1"/>
  <c r="AP27" i="1"/>
  <c r="AH27" i="1"/>
  <c r="F27" i="1"/>
  <c r="AP43" i="1"/>
  <c r="AH43" i="1"/>
  <c r="F43" i="1"/>
  <c r="AN19" i="1"/>
  <c r="T14" i="1"/>
  <c r="AP28" i="1"/>
  <c r="AH28" i="1"/>
  <c r="AN28" i="1"/>
  <c r="AF28" i="1"/>
  <c r="P28" i="1"/>
  <c r="H28" i="1"/>
  <c r="AL28" i="1"/>
  <c r="F28" i="1"/>
  <c r="AP16" i="1"/>
  <c r="H20" i="1"/>
  <c r="C14" i="1"/>
  <c r="N14" i="1"/>
  <c r="X14" i="1"/>
  <c r="AH16" i="1"/>
  <c r="AP17" i="1"/>
  <c r="AH17" i="1"/>
  <c r="AN17" i="1"/>
  <c r="AF17" i="1"/>
  <c r="P17" i="1"/>
  <c r="H17" i="1"/>
  <c r="AL17" i="1"/>
  <c r="F17" i="1"/>
  <c r="R17" i="1"/>
  <c r="Q18" i="1"/>
  <c r="F22" i="1"/>
  <c r="AF22" i="1"/>
  <c r="L28" i="1"/>
  <c r="AJ28" i="1"/>
  <c r="AJ39" i="1"/>
  <c r="L44" i="1"/>
  <c r="AJ44" i="1"/>
  <c r="L19" i="1"/>
  <c r="AJ19" i="1"/>
  <c r="AH21" i="1"/>
  <c r="AP21" i="1"/>
  <c r="H23" i="1"/>
  <c r="P23" i="1"/>
  <c r="AF23" i="1"/>
  <c r="AN23" i="1"/>
  <c r="L27" i="1"/>
  <c r="AJ27" i="1"/>
  <c r="AH29" i="1"/>
  <c r="AP29" i="1"/>
  <c r="H31" i="1"/>
  <c r="P31" i="1"/>
  <c r="AF31" i="1"/>
  <c r="AN31" i="1"/>
  <c r="F33" i="1"/>
  <c r="AL33" i="1"/>
  <c r="L35" i="1"/>
  <c r="AJ35" i="1"/>
  <c r="AH37" i="1"/>
  <c r="AP37" i="1"/>
  <c r="H39" i="1"/>
  <c r="P39" i="1"/>
  <c r="AF39" i="1"/>
  <c r="AN39" i="1"/>
  <c r="F41" i="1"/>
  <c r="AL41" i="1"/>
  <c r="L43" i="1"/>
  <c r="AJ43" i="1"/>
  <c r="AL19" i="1"/>
  <c r="L21" i="1"/>
  <c r="AJ21" i="1"/>
  <c r="AH23" i="1"/>
  <c r="AP23" i="1"/>
  <c r="AL27" i="1"/>
  <c r="L29" i="1"/>
  <c r="AJ29" i="1"/>
  <c r="R31" i="1"/>
  <c r="AH31" i="1"/>
  <c r="AP31" i="1"/>
  <c r="H33" i="1"/>
  <c r="P33" i="1"/>
  <c r="AF33" i="1"/>
  <c r="AN33" i="1"/>
  <c r="AL35" i="1"/>
  <c r="L37" i="1"/>
  <c r="AJ37" i="1"/>
  <c r="R39" i="1"/>
  <c r="AH39" i="1"/>
  <c r="AP39" i="1"/>
  <c r="H41" i="1"/>
  <c r="P41" i="1"/>
  <c r="AF41" i="1"/>
  <c r="AN41" i="1"/>
  <c r="AL43" i="1"/>
  <c r="H26" i="1"/>
  <c r="P26" i="1"/>
  <c r="AF26" i="1"/>
  <c r="AN26" i="1"/>
  <c r="L30" i="1"/>
  <c r="AJ30" i="1"/>
  <c r="AH32" i="1"/>
  <c r="AP32" i="1"/>
  <c r="H34" i="1"/>
  <c r="P34" i="1"/>
  <c r="AF34" i="1"/>
  <c r="AN34" i="1"/>
  <c r="L38" i="1"/>
  <c r="AJ38" i="1"/>
  <c r="AH40" i="1"/>
  <c r="AP40" i="1"/>
  <c r="H42" i="1"/>
  <c r="P42" i="1"/>
  <c r="AF42" i="1"/>
  <c r="AN42" i="1"/>
  <c r="H19" i="1"/>
  <c r="P19" i="1"/>
  <c r="F21" i="1"/>
  <c r="L23" i="1"/>
  <c r="H27" i="1"/>
  <c r="P27" i="1"/>
  <c r="AF27" i="1"/>
  <c r="F29" i="1"/>
  <c r="L31" i="1"/>
  <c r="AH33" i="1"/>
  <c r="AP33" i="1"/>
  <c r="H35" i="1"/>
  <c r="P35" i="1"/>
  <c r="AF35" i="1"/>
  <c r="F37" i="1"/>
  <c r="L39" i="1"/>
  <c r="AH41" i="1"/>
  <c r="AP41" i="1"/>
  <c r="H43" i="1"/>
  <c r="P43" i="1"/>
  <c r="AF43" i="1"/>
  <c r="L32" i="1"/>
  <c r="AJ32" i="1"/>
  <c r="AH34" i="1"/>
  <c r="AP34" i="1"/>
  <c r="AL38" i="1"/>
  <c r="L40" i="1"/>
  <c r="AJ40" i="1"/>
  <c r="AH42" i="1"/>
  <c r="AP42" i="1"/>
  <c r="L33" i="1"/>
  <c r="AF37" i="1"/>
  <c r="L41" i="1"/>
  <c r="L26" i="1"/>
  <c r="H30" i="1"/>
  <c r="P30" i="1"/>
  <c r="AF30" i="1"/>
  <c r="F32" i="1"/>
  <c r="L34" i="1"/>
  <c r="H38" i="1"/>
  <c r="P38" i="1"/>
  <c r="AF38" i="1"/>
  <c r="F40" i="1"/>
  <c r="L42" i="1"/>
  <c r="G33" i="1" l="1"/>
  <c r="G39" i="1"/>
  <c r="G38" i="1"/>
  <c r="AG30" i="1"/>
  <c r="AE26" i="1"/>
  <c r="I6" i="1"/>
  <c r="AO44" i="1"/>
  <c r="AE29" i="1"/>
  <c r="AO38" i="1"/>
  <c r="AO30" i="1"/>
  <c r="AI42" i="1"/>
  <c r="AO20" i="1"/>
  <c r="AG42" i="1"/>
  <c r="AG44" i="1"/>
  <c r="AE32" i="1"/>
  <c r="AE34" i="1"/>
  <c r="AE42" i="1"/>
  <c r="AE44" i="1"/>
  <c r="K36" i="1"/>
  <c r="O42" i="1"/>
  <c r="AG23" i="1"/>
  <c r="K23" i="1"/>
  <c r="AM31" i="1"/>
  <c r="AK25" i="1"/>
  <c r="G40" i="1"/>
  <c r="AI22" i="1"/>
  <c r="AI44" i="1"/>
  <c r="AI39" i="1"/>
  <c r="K6" i="1"/>
  <c r="AK43" i="1"/>
  <c r="AK20" i="1"/>
  <c r="AI35" i="1"/>
  <c r="AK30" i="1"/>
  <c r="AK29" i="1"/>
  <c r="AM32" i="1"/>
  <c r="AG38" i="1"/>
  <c r="AG41" i="1"/>
  <c r="AK38" i="1"/>
  <c r="AK28" i="1"/>
  <c r="AM33" i="1"/>
  <c r="AM43" i="1"/>
  <c r="G35" i="1"/>
  <c r="K20" i="1"/>
  <c r="AM39" i="1"/>
  <c r="K31" i="1"/>
  <c r="AM18" i="1"/>
  <c r="AM44" i="1"/>
  <c r="AE21" i="1"/>
  <c r="O44" i="1"/>
  <c r="AM42" i="1"/>
  <c r="AI19" i="1"/>
  <c r="AG18" i="1"/>
  <c r="K18" i="1"/>
  <c r="AE37" i="1"/>
  <c r="J6" i="1"/>
  <c r="AO27" i="1"/>
  <c r="AO21" i="1"/>
  <c r="AK41" i="1"/>
  <c r="AM34" i="1"/>
  <c r="AO42" i="1"/>
  <c r="AO35" i="1"/>
  <c r="G28" i="1"/>
  <c r="AO26" i="1"/>
  <c r="AI43" i="1"/>
  <c r="AK37" i="1"/>
  <c r="AG27" i="1"/>
  <c r="AM22" i="1"/>
  <c r="AM29" i="1"/>
  <c r="K21" i="1"/>
  <c r="K39" i="1"/>
  <c r="AE41" i="1"/>
  <c r="AO43" i="1"/>
  <c r="AE18" i="1"/>
  <c r="K44" i="1"/>
  <c r="AO34" i="1"/>
  <c r="AI24" i="1"/>
  <c r="G18" i="1"/>
  <c r="K16" i="1"/>
  <c r="AK42" i="1"/>
  <c r="AG22" i="1"/>
  <c r="AO16" i="1"/>
  <c r="K24" i="1"/>
  <c r="G43" i="1"/>
  <c r="G34" i="1"/>
  <c r="G20" i="1"/>
  <c r="AK18" i="1"/>
  <c r="AM40" i="1"/>
  <c r="AM36" i="1"/>
  <c r="O20" i="1"/>
  <c r="AI33" i="1"/>
  <c r="AM17" i="1"/>
  <c r="AK27" i="1"/>
  <c r="AK31" i="1"/>
  <c r="AG19" i="1"/>
  <c r="AG35" i="1"/>
  <c r="AM41" i="1"/>
  <c r="AM37" i="1"/>
  <c r="K26" i="1"/>
  <c r="K33" i="1"/>
  <c r="AE22" i="1"/>
  <c r="AE38" i="1"/>
  <c r="AO17" i="1"/>
  <c r="AO28" i="1"/>
  <c r="G27" i="1"/>
  <c r="G29" i="1"/>
  <c r="O40" i="1"/>
  <c r="AI25" i="1"/>
  <c r="AE30" i="1"/>
  <c r="AK36" i="1"/>
  <c r="AM26" i="1"/>
  <c r="M8" i="1"/>
  <c r="Q8" i="1"/>
  <c r="AG34" i="1"/>
  <c r="L8" i="1"/>
  <c r="AK26" i="1"/>
  <c r="AI40" i="1"/>
  <c r="G32" i="1"/>
  <c r="H8" i="1"/>
  <c r="K8" i="1" s="1"/>
  <c r="B10" i="1" s="1"/>
  <c r="AK34" i="1"/>
  <c r="AM24" i="1"/>
  <c r="AE36" i="1"/>
  <c r="AG26" i="1"/>
  <c r="K43" i="1"/>
  <c r="AI41" i="1"/>
  <c r="AE17" i="1"/>
  <c r="AK23" i="1"/>
  <c r="AK39" i="1"/>
  <c r="AG21" i="1"/>
  <c r="AG43" i="1"/>
  <c r="AM21" i="1"/>
  <c r="AM30" i="1"/>
  <c r="K37" i="1"/>
  <c r="K41" i="1"/>
  <c r="AE23" i="1"/>
  <c r="AO19" i="1"/>
  <c r="AO36" i="1"/>
  <c r="G37" i="1"/>
  <c r="AO22" i="1"/>
  <c r="AO24" i="1"/>
  <c r="O38" i="1"/>
  <c r="O30" i="1"/>
  <c r="O37" i="1"/>
  <c r="O29" i="1"/>
  <c r="O43" i="1"/>
  <c r="O35" i="1"/>
  <c r="O27" i="1"/>
  <c r="O25" i="1"/>
  <c r="O41" i="1"/>
  <c r="O33" i="1"/>
  <c r="O21" i="1"/>
  <c r="Q14" i="1"/>
  <c r="O19" i="1"/>
  <c r="O17" i="1"/>
  <c r="AK17" i="1"/>
  <c r="AG31" i="1"/>
  <c r="AO39" i="1"/>
  <c r="O32" i="1"/>
  <c r="G36" i="1"/>
  <c r="K38" i="1"/>
  <c r="K28" i="1"/>
  <c r="G16" i="1"/>
  <c r="K22" i="1"/>
  <c r="O26" i="1"/>
  <c r="AG16" i="1"/>
  <c r="O23" i="1"/>
  <c r="AM16" i="1"/>
  <c r="AI38" i="1"/>
  <c r="AK44" i="1"/>
  <c r="O34" i="1"/>
  <c r="AE24" i="1"/>
  <c r="O8" i="1"/>
  <c r="K32" i="1"/>
  <c r="AI18" i="1"/>
  <c r="AE40" i="1"/>
  <c r="AI26" i="1"/>
  <c r="AI21" i="1"/>
  <c r="AK35" i="1"/>
  <c r="AK32" i="1"/>
  <c r="AG39" i="1"/>
  <c r="AG28" i="1"/>
  <c r="AM25" i="1"/>
  <c r="AM38" i="1"/>
  <c r="K17" i="1"/>
  <c r="K34" i="1"/>
  <c r="AE27" i="1"/>
  <c r="AE31" i="1"/>
  <c r="AO25" i="1"/>
  <c r="AO29" i="1"/>
  <c r="N8" i="1"/>
  <c r="O36" i="1"/>
  <c r="O28" i="1"/>
  <c r="AO32" i="1"/>
  <c r="G24" i="1"/>
  <c r="AI16" i="1"/>
  <c r="AM20" i="1"/>
  <c r="AG24" i="1"/>
  <c r="O39" i="1"/>
  <c r="G8" i="1"/>
  <c r="J8" i="1" s="1"/>
  <c r="AI29" i="1"/>
  <c r="AM28" i="1"/>
  <c r="G44" i="1"/>
  <c r="F8" i="1"/>
  <c r="I8" i="1" s="1"/>
  <c r="AI32" i="1"/>
  <c r="K30" i="1"/>
  <c r="AI34" i="1"/>
  <c r="G21" i="1"/>
  <c r="AK19" i="1"/>
  <c r="AK40" i="1"/>
  <c r="AG17" i="1"/>
  <c r="AG36" i="1"/>
  <c r="AM19" i="1"/>
  <c r="AM23" i="1"/>
  <c r="K25" i="1"/>
  <c r="K42" i="1"/>
  <c r="AE35" i="1"/>
  <c r="AE39" i="1"/>
  <c r="AO33" i="1"/>
  <c r="AO37" i="1"/>
  <c r="O24" i="1"/>
  <c r="AI37" i="1"/>
  <c r="AG32" i="1"/>
  <c r="O16" i="1"/>
  <c r="AE16" i="1"/>
  <c r="G42" i="1"/>
  <c r="AE20" i="1"/>
  <c r="P8" i="1"/>
  <c r="AI36" i="1"/>
  <c r="G26" i="1"/>
  <c r="G31" i="1"/>
  <c r="G23" i="1"/>
  <c r="G30" i="1"/>
  <c r="G22" i="1"/>
  <c r="G19" i="1"/>
  <c r="G41" i="1"/>
  <c r="G17" i="1"/>
  <c r="K40" i="1"/>
  <c r="K27" i="1"/>
  <c r="AO40" i="1"/>
  <c r="AG20" i="1"/>
  <c r="AK16" i="1"/>
  <c r="AI28" i="1"/>
  <c r="AI23" i="1"/>
  <c r="AO23" i="1"/>
  <c r="AK21" i="1"/>
  <c r="AG25" i="1"/>
  <c r="AG29" i="1"/>
  <c r="AM27" i="1"/>
  <c r="K29" i="1"/>
  <c r="AE33" i="1"/>
  <c r="AE43" i="1"/>
  <c r="AO41" i="1"/>
  <c r="G25" i="1"/>
  <c r="R14" i="1"/>
  <c r="K35" i="1"/>
  <c r="AE28" i="1"/>
  <c r="AI17" i="1"/>
  <c r="AG40" i="1"/>
  <c r="O31" i="1"/>
  <c r="AI20" i="1"/>
  <c r="O18" i="1"/>
  <c r="AI30" i="1"/>
  <c r="AK22" i="1"/>
  <c r="AI31" i="1"/>
  <c r="AI27" i="1"/>
  <c r="AK24" i="1"/>
  <c r="AK33" i="1"/>
  <c r="AG33" i="1"/>
  <c r="AG37" i="1"/>
  <c r="AM35" i="1"/>
  <c r="AE25" i="1"/>
  <c r="AO31" i="1"/>
  <c r="O22" i="1"/>
  <c r="G7" i="1" l="1"/>
  <c r="J7" i="1" s="1"/>
  <c r="O7" i="1"/>
  <c r="N7" i="1"/>
  <c r="F7" i="1"/>
  <c r="I7" i="1" s="1"/>
  <c r="L7" i="1"/>
  <c r="Q7" i="1"/>
  <c r="H7" i="1"/>
  <c r="K7" i="1" s="1"/>
  <c r="P7" i="1"/>
  <c r="M7" i="1"/>
</calcChain>
</file>

<file path=xl/sharedStrings.xml><?xml version="1.0" encoding="utf-8"?>
<sst xmlns="http://schemas.openxmlformats.org/spreadsheetml/2006/main" count="230" uniqueCount="67">
  <si>
    <t>En €</t>
  </si>
  <si>
    <t>en %</t>
  </si>
  <si>
    <t>Total</t>
  </si>
  <si>
    <t>Traitement</t>
  </si>
  <si>
    <t>Primes</t>
  </si>
  <si>
    <t>autres</t>
  </si>
  <si>
    <t>IFSE</t>
  </si>
  <si>
    <t>CIA</t>
  </si>
  <si>
    <t>NBI</t>
  </si>
  <si>
    <t>CTI</t>
  </si>
  <si>
    <t>Heures sup</t>
  </si>
  <si>
    <t>Résultats en ETPR</t>
  </si>
  <si>
    <t xml:space="preserve">écart employeur F-H </t>
  </si>
  <si>
    <t>dont effet inter filière/catégorie hiérarchique</t>
  </si>
  <si>
    <t>dont effet intra filière/catégorie hiérarchique</t>
  </si>
  <si>
    <t>Taux utilisé pour l'indicateur 1</t>
  </si>
  <si>
    <t>il s'agit de l'écart en valeur absolu de prime par filière/catégorie</t>
  </si>
  <si>
    <t>autres primes et indemnités mensuelles moyennes</t>
  </si>
  <si>
    <t>heures supplémentaires ou complémentaires</t>
  </si>
  <si>
    <t>Rémunération totale (hors sur-rémunération outre-mer)</t>
  </si>
  <si>
    <t>dont partie traitement</t>
  </si>
  <si>
    <t>dont total indemnités et primes (hors sur-rémunération outre-mer)</t>
  </si>
  <si>
    <t>Décomposition primes et indemnités (hors sur-rémunération outre-mer)</t>
  </si>
  <si>
    <t>rémunération mensuelle moyenne</t>
  </si>
  <si>
    <t>effectifs (en ETPR)</t>
  </si>
  <si>
    <t>part des femmes (ETPR)</t>
  </si>
  <si>
    <t>Part dans l'effet inter filière/
catégorie hiérarchique</t>
  </si>
  <si>
    <t>Part dans l'effet intra filière/
catégorie hiérarchique</t>
  </si>
  <si>
    <t>Traitement mensuel moyen</t>
  </si>
  <si>
    <t>Primes et indemnités mensuelles moyennes</t>
  </si>
  <si>
    <t>part de primes</t>
  </si>
  <si>
    <t>Totaux en ligne -&gt;</t>
  </si>
  <si>
    <t>Filière/catégorie hiérarchique de l'employeur</t>
  </si>
  <si>
    <t>hommes</t>
  </si>
  <si>
    <t>femmes</t>
  </si>
  <si>
    <t>Filière administrative - catégorie A</t>
  </si>
  <si>
    <t>Filière administrative - catégorie B</t>
  </si>
  <si>
    <t>Filière administrative - catégorie C</t>
  </si>
  <si>
    <t>Filière technique - catégorie A</t>
  </si>
  <si>
    <t>Filière technique - catégorie B</t>
  </si>
  <si>
    <t>Filière technique - catégorie C</t>
  </si>
  <si>
    <t>Filière culturelle - catégorie A</t>
  </si>
  <si>
    <t>Filière culturelle - catégorie B</t>
  </si>
  <si>
    <t>Filière culturelle - catégorie C</t>
  </si>
  <si>
    <t>Filière sportive - catégorie A</t>
  </si>
  <si>
    <t>Filière sportive - catégorie B</t>
  </si>
  <si>
    <t>Filière sportive - catégorie C</t>
  </si>
  <si>
    <t>Filière sociale - catégorie A</t>
  </si>
  <si>
    <t>Filière sociale - catégorie B</t>
  </si>
  <si>
    <t>Filière sociale - catégorie C</t>
  </si>
  <si>
    <t>Filière médico-sociale - catégorie A</t>
  </si>
  <si>
    <t>Filière médico-sociale - catégorie B</t>
  </si>
  <si>
    <t>Filière médico-sociale - catégorie C</t>
  </si>
  <si>
    <t>Filière médico-technique - catégorie A</t>
  </si>
  <si>
    <t>Filière médico-technique - catégorie B</t>
  </si>
  <si>
    <t>Filière médico-technique - catégorie C</t>
  </si>
  <si>
    <t>Filière police municipale - catégorie A</t>
  </si>
  <si>
    <t>Filière police municipale - catégorie B</t>
  </si>
  <si>
    <t>Filière police municipale - catégorie C</t>
  </si>
  <si>
    <t>Filière incendie et secours- catégorie A</t>
  </si>
  <si>
    <t>Filière incendie et secours - catégorie B</t>
  </si>
  <si>
    <t>Filière incendie et secours - catégorie C</t>
  </si>
  <si>
    <t>Filière animation - catégorie B</t>
  </si>
  <si>
    <t>Filière animation - catégorie C</t>
  </si>
  <si>
    <t>Index de l'égalité professionnelle dans la fonction publique territoriale - Partie 1</t>
  </si>
  <si>
    <t>Index de l'égalité professionnelle dans la fonction publique territoriale - Partie 2</t>
  </si>
  <si>
    <t>Taux utilisé pour l'indicateur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</si>
</sst>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1" fillId="0" borderId="0"/>
  </cellStyleXfs>
  <cellXfs count="154">
    <xf numFmtId="0" fontId="0" fillId="0" borderId="0" xfId="0"/>
    <xf numFmtId="0" fontId="1" fillId="2" borderId="0" xfId="1" applyFill="1"/>
    <xf numFmtId="0" fontId="1" fillId="2" borderId="1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164" fontId="3" fillId="2" borderId="6" xfId="1" applyNumberFormat="1" applyFont="1" applyFill="1" applyBorder="1"/>
    <xf numFmtId="164" fontId="3" fillId="2" borderId="5" xfId="1" applyNumberFormat="1" applyFont="1" applyFill="1" applyBorder="1"/>
    <xf numFmtId="164" fontId="3" fillId="2" borderId="8" xfId="1" applyNumberFormat="1" applyFont="1" applyFill="1" applyBorder="1"/>
    <xf numFmtId="165" fontId="3" fillId="2" borderId="6" xfId="2" applyNumberFormat="1" applyFont="1" applyFill="1" applyBorder="1" applyAlignment="1" applyProtection="1"/>
    <xf numFmtId="165" fontId="3" fillId="2" borderId="5" xfId="2" applyNumberFormat="1" applyFont="1" applyFill="1" applyBorder="1" applyAlignment="1" applyProtection="1"/>
    <xf numFmtId="165" fontId="3" fillId="2" borderId="7" xfId="2" applyNumberFormat="1" applyFont="1" applyFill="1" applyBorder="1" applyAlignment="1" applyProtection="1"/>
    <xf numFmtId="164" fontId="1" fillId="2" borderId="6" xfId="1" applyNumberFormat="1" applyFill="1" applyBorder="1"/>
    <xf numFmtId="164" fontId="1" fillId="2" borderId="7" xfId="1" applyNumberFormat="1" applyFill="1" applyBorder="1"/>
    <xf numFmtId="164" fontId="1" fillId="2" borderId="8" xfId="1" applyNumberFormat="1" applyFill="1" applyBorder="1"/>
    <xf numFmtId="164" fontId="3" fillId="2" borderId="0" xfId="1" applyNumberFormat="1" applyFont="1" applyFill="1"/>
    <xf numFmtId="164" fontId="3" fillId="2" borderId="10" xfId="1" applyNumberFormat="1" applyFont="1" applyFill="1" applyBorder="1"/>
    <xf numFmtId="164" fontId="1" fillId="2" borderId="9" xfId="1" applyNumberFormat="1" applyFill="1" applyBorder="1"/>
    <xf numFmtId="164" fontId="1" fillId="2" borderId="0" xfId="1" applyNumberFormat="1" applyFill="1"/>
    <xf numFmtId="165" fontId="3" fillId="2" borderId="10" xfId="2" applyNumberFormat="1" applyFont="1" applyFill="1" applyBorder="1" applyAlignment="1" applyProtection="1"/>
    <xf numFmtId="165" fontId="0" fillId="2" borderId="9" xfId="2" applyNumberFormat="1" applyFont="1" applyFill="1" applyBorder="1" applyAlignment="1" applyProtection="1"/>
    <xf numFmtId="165" fontId="0" fillId="2" borderId="0" xfId="2" applyNumberFormat="1" applyFont="1" applyFill="1" applyBorder="1" applyAlignment="1" applyProtection="1"/>
    <xf numFmtId="164" fontId="1" fillId="2" borderId="10" xfId="1" applyNumberFormat="1" applyFill="1" applyBorder="1"/>
    <xf numFmtId="164" fontId="1" fillId="2" borderId="11" xfId="1" applyNumberFormat="1" applyFill="1" applyBorder="1"/>
    <xf numFmtId="164" fontId="3" fillId="2" borderId="13" xfId="1" applyNumberFormat="1" applyFont="1" applyFill="1" applyBorder="1"/>
    <xf numFmtId="164" fontId="1" fillId="2" borderId="12" xfId="1" applyNumberFormat="1" applyFill="1" applyBorder="1"/>
    <xf numFmtId="164" fontId="1" fillId="2" borderId="14" xfId="1" applyNumberFormat="1" applyFill="1" applyBorder="1"/>
    <xf numFmtId="165" fontId="3" fillId="2" borderId="13" xfId="2" applyNumberFormat="1" applyFont="1" applyFill="1" applyBorder="1" applyAlignment="1" applyProtection="1"/>
    <xf numFmtId="165" fontId="0" fillId="2" borderId="12" xfId="2" applyNumberFormat="1" applyFont="1" applyFill="1" applyBorder="1" applyAlignment="1" applyProtection="1"/>
    <xf numFmtId="165" fontId="2" fillId="2" borderId="14" xfId="2" applyNumberFormat="1" applyFont="1" applyFill="1" applyBorder="1" applyAlignment="1" applyProtection="1"/>
    <xf numFmtId="164" fontId="1" fillId="2" borderId="13" xfId="1" applyNumberFormat="1" applyFill="1" applyBorder="1"/>
    <xf numFmtId="164" fontId="1" fillId="2" borderId="15" xfId="1" applyNumberFormat="1" applyFill="1" applyBorder="1"/>
    <xf numFmtId="0" fontId="1" fillId="2" borderId="4" xfId="1" applyFill="1" applyBorder="1"/>
    <xf numFmtId="165" fontId="0" fillId="2" borderId="4" xfId="2" applyNumberFormat="1" applyFont="1" applyFill="1" applyBorder="1" applyAlignment="1" applyProtection="1">
      <alignment horizontal="center"/>
    </xf>
    <xf numFmtId="0" fontId="3" fillId="2" borderId="1" xfId="1" applyFont="1" applyFill="1" applyBorder="1"/>
    <xf numFmtId="0" fontId="3" fillId="2" borderId="2" xfId="1" applyFont="1" applyFill="1" applyBorder="1"/>
    <xf numFmtId="0" fontId="8" fillId="0" borderId="16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9" fillId="2" borderId="0" xfId="3" applyFont="1" applyFill="1"/>
    <xf numFmtId="0" fontId="9" fillId="0" borderId="0" xfId="3" applyFont="1"/>
    <xf numFmtId="0" fontId="1" fillId="2" borderId="28" xfId="1" applyFill="1" applyBorder="1" applyAlignment="1">
      <alignment horizontal="center" vertical="center"/>
    </xf>
    <xf numFmtId="164" fontId="9" fillId="2" borderId="29" xfId="3" applyNumberFormat="1" applyFont="1" applyFill="1" applyBorder="1" applyAlignment="1">
      <alignment horizontal="right"/>
    </xf>
    <xf numFmtId="164" fontId="9" fillId="2" borderId="28" xfId="3" applyNumberFormat="1" applyFont="1" applyFill="1" applyBorder="1" applyAlignment="1">
      <alignment horizontal="right"/>
    </xf>
    <xf numFmtId="3" fontId="9" fillId="0" borderId="29" xfId="3" applyNumberFormat="1" applyFont="1" applyBorder="1"/>
    <xf numFmtId="3" fontId="9" fillId="0" borderId="30" xfId="3" applyNumberFormat="1" applyFont="1" applyBorder="1"/>
    <xf numFmtId="164" fontId="9" fillId="2" borderId="31" xfId="3" applyNumberFormat="1" applyFont="1" applyFill="1" applyBorder="1" applyAlignment="1">
      <alignment horizontal="right"/>
    </xf>
    <xf numFmtId="9" fontId="9" fillId="2" borderId="29" xfId="2" applyFont="1" applyFill="1" applyBorder="1" applyAlignment="1" applyProtection="1">
      <alignment horizontal="center"/>
    </xf>
    <xf numFmtId="9" fontId="9" fillId="2" borderId="30" xfId="2" applyFont="1" applyFill="1" applyBorder="1" applyAlignment="1" applyProtection="1">
      <alignment horizontal="center"/>
    </xf>
    <xf numFmtId="164" fontId="9" fillId="2" borderId="32" xfId="3" applyNumberFormat="1" applyFont="1" applyFill="1" applyBorder="1" applyAlignment="1">
      <alignment horizontal="right"/>
    </xf>
    <xf numFmtId="164" fontId="9" fillId="2" borderId="30" xfId="3" applyNumberFormat="1" applyFont="1" applyFill="1" applyBorder="1" applyAlignment="1">
      <alignment horizontal="right"/>
    </xf>
    <xf numFmtId="0" fontId="9" fillId="2" borderId="0" xfId="3" applyFont="1" applyFill="1" applyAlignment="1">
      <alignment wrapText="1"/>
    </xf>
    <xf numFmtId="0" fontId="9" fillId="0" borderId="0" xfId="3" applyFont="1" applyAlignment="1">
      <alignment wrapText="1"/>
    </xf>
    <xf numFmtId="0" fontId="3" fillId="2" borderId="33" xfId="1" applyFont="1" applyFill="1" applyBorder="1" applyAlignment="1">
      <alignment horizontal="left" vertical="center"/>
    </xf>
    <xf numFmtId="0" fontId="9" fillId="0" borderId="34" xfId="3" applyFont="1" applyBorder="1" applyAlignment="1">
      <alignment horizontal="center" vertical="center" wrapText="1"/>
    </xf>
    <xf numFmtId="0" fontId="9" fillId="0" borderId="33" xfId="3" applyFont="1" applyBorder="1" applyAlignment="1">
      <alignment horizontal="center" vertical="center" wrapText="1"/>
    </xf>
    <xf numFmtId="0" fontId="9" fillId="0" borderId="35" xfId="3" applyFont="1" applyBorder="1" applyAlignment="1">
      <alignment horizontal="center" vertical="center" wrapText="1"/>
    </xf>
    <xf numFmtId="0" fontId="9" fillId="0" borderId="36" xfId="3" applyFont="1" applyBorder="1" applyAlignment="1">
      <alignment horizontal="center" vertical="center" wrapText="1"/>
    </xf>
    <xf numFmtId="0" fontId="9" fillId="0" borderId="37" xfId="3" applyFont="1" applyBorder="1" applyAlignment="1">
      <alignment horizontal="center" vertical="center" wrapText="1"/>
    </xf>
    <xf numFmtId="0" fontId="9" fillId="0" borderId="38" xfId="3" applyFont="1" applyBorder="1" applyAlignment="1">
      <alignment horizontal="center" vertical="center" wrapText="1"/>
    </xf>
    <xf numFmtId="0" fontId="9" fillId="0" borderId="39" xfId="3" applyFont="1" applyBorder="1" applyAlignment="1">
      <alignment horizontal="center" vertical="center" wrapText="1"/>
    </xf>
    <xf numFmtId="0" fontId="9" fillId="0" borderId="40" xfId="3" applyFont="1" applyBorder="1" applyAlignment="1">
      <alignment horizontal="center" vertical="center" wrapText="1"/>
    </xf>
    <xf numFmtId="0" fontId="1" fillId="0" borderId="5" xfId="4" applyBorder="1"/>
    <xf numFmtId="164" fontId="9" fillId="3" borderId="6" xfId="3" applyNumberFormat="1" applyFont="1" applyFill="1" applyBorder="1" applyAlignment="1">
      <alignment horizontal="right"/>
    </xf>
    <xf numFmtId="164" fontId="9" fillId="3" borderId="8" xfId="3" applyNumberFormat="1" applyFont="1" applyFill="1" applyBorder="1" applyAlignment="1">
      <alignment horizontal="right"/>
    </xf>
    <xf numFmtId="3" fontId="9" fillId="3" borderId="0" xfId="3" applyNumberFormat="1" applyFont="1" applyFill="1" applyAlignment="1">
      <alignment horizontal="right"/>
    </xf>
    <xf numFmtId="9" fontId="9" fillId="2" borderId="5" xfId="2" applyFont="1" applyFill="1" applyBorder="1" applyAlignment="1" applyProtection="1">
      <alignment horizontal="center"/>
    </xf>
    <xf numFmtId="164" fontId="9" fillId="4" borderId="8" xfId="3" applyNumberFormat="1" applyFont="1" applyFill="1" applyBorder="1" applyAlignment="1">
      <alignment horizontal="right"/>
    </xf>
    <xf numFmtId="164" fontId="9" fillId="4" borderId="5" xfId="3" applyNumberFormat="1" applyFont="1" applyFill="1" applyBorder="1" applyAlignment="1">
      <alignment horizontal="right"/>
    </xf>
    <xf numFmtId="164" fontId="9" fillId="4" borderId="6" xfId="3" applyNumberFormat="1" applyFont="1" applyFill="1" applyBorder="1" applyAlignment="1">
      <alignment horizontal="right"/>
    </xf>
    <xf numFmtId="9" fontId="9" fillId="2" borderId="10" xfId="2" applyFont="1" applyFill="1" applyBorder="1" applyAlignment="1" applyProtection="1">
      <alignment horizontal="center"/>
    </xf>
    <xf numFmtId="9" fontId="9" fillId="2" borderId="11" xfId="2" applyFont="1" applyFill="1" applyBorder="1" applyAlignment="1" applyProtection="1">
      <alignment horizontal="center"/>
    </xf>
    <xf numFmtId="164" fontId="9" fillId="3" borderId="7" xfId="3" applyNumberFormat="1" applyFont="1" applyFill="1" applyBorder="1" applyAlignment="1">
      <alignment horizontal="right"/>
    </xf>
    <xf numFmtId="0" fontId="1" fillId="0" borderId="9" xfId="4" applyBorder="1"/>
    <xf numFmtId="164" fontId="9" fillId="3" borderId="10" xfId="3" applyNumberFormat="1" applyFont="1" applyFill="1" applyBorder="1" applyAlignment="1">
      <alignment horizontal="right"/>
    </xf>
    <xf numFmtId="164" fontId="9" fillId="3" borderId="11" xfId="3" applyNumberFormat="1" applyFont="1" applyFill="1" applyBorder="1" applyAlignment="1">
      <alignment horizontal="right"/>
    </xf>
    <xf numFmtId="9" fontId="9" fillId="2" borderId="9" xfId="2" applyFont="1" applyFill="1" applyBorder="1" applyAlignment="1" applyProtection="1">
      <alignment horizontal="center"/>
    </xf>
    <xf numFmtId="164" fontId="9" fillId="4" borderId="11" xfId="3" applyNumberFormat="1" applyFont="1" applyFill="1" applyBorder="1" applyAlignment="1">
      <alignment horizontal="right"/>
    </xf>
    <xf numFmtId="164" fontId="9" fillId="4" borderId="9" xfId="3" applyNumberFormat="1" applyFont="1" applyFill="1" applyBorder="1" applyAlignment="1">
      <alignment horizontal="right"/>
    </xf>
    <xf numFmtId="164" fontId="9" fillId="4" borderId="10" xfId="3" applyNumberFormat="1" applyFont="1" applyFill="1" applyBorder="1" applyAlignment="1">
      <alignment horizontal="right"/>
    </xf>
    <xf numFmtId="164" fontId="9" fillId="3" borderId="0" xfId="3" applyNumberFormat="1" applyFont="1" applyFill="1" applyAlignment="1">
      <alignment horizontal="right"/>
    </xf>
    <xf numFmtId="9" fontId="9" fillId="2" borderId="12" xfId="2" applyFont="1" applyFill="1" applyBorder="1" applyAlignment="1" applyProtection="1">
      <alignment horizontal="center"/>
    </xf>
    <xf numFmtId="0" fontId="9" fillId="2" borderId="12" xfId="3" applyFont="1" applyFill="1" applyBorder="1"/>
    <xf numFmtId="0" fontId="9" fillId="2" borderId="13" xfId="3" applyFont="1" applyFill="1" applyBorder="1"/>
    <xf numFmtId="0" fontId="9" fillId="2" borderId="14" xfId="3" applyFont="1" applyFill="1" applyBorder="1"/>
    <xf numFmtId="164" fontId="9" fillId="0" borderId="12" xfId="3" applyNumberFormat="1" applyFont="1" applyBorder="1" applyAlignment="1">
      <alignment horizontal="right"/>
    </xf>
    <xf numFmtId="0" fontId="9" fillId="2" borderId="15" xfId="3" applyFont="1" applyFill="1" applyBorder="1"/>
    <xf numFmtId="164" fontId="9" fillId="0" borderId="13" xfId="3" applyNumberFormat="1" applyFont="1" applyBorder="1" applyAlignment="1">
      <alignment horizontal="right"/>
    </xf>
    <xf numFmtId="0" fontId="1" fillId="0" borderId="0" xfId="1"/>
    <xf numFmtId="0" fontId="0" fillId="0" borderId="9" xfId="4" applyFont="1" applyBorder="1"/>
    <xf numFmtId="1" fontId="9" fillId="4" borderId="11" xfId="3" applyNumberFormat="1" applyFont="1" applyFill="1" applyBorder="1" applyAlignment="1">
      <alignment horizontal="right"/>
    </xf>
    <xf numFmtId="0" fontId="10" fillId="0" borderId="0" xfId="1" applyFont="1"/>
    <xf numFmtId="0" fontId="0" fillId="2" borderId="4" xfId="1" applyFont="1" applyFill="1" applyBorder="1"/>
    <xf numFmtId="0" fontId="1" fillId="2" borderId="0" xfId="1" applyFont="1" applyFill="1"/>
    <xf numFmtId="164" fontId="7" fillId="0" borderId="5" xfId="3" applyNumberFormat="1" applyFont="1" applyBorder="1" applyAlignment="1">
      <alignment horizontal="center" vertical="center" wrapText="1"/>
    </xf>
    <xf numFmtId="164" fontId="7" fillId="0" borderId="9" xfId="3" applyNumberFormat="1" applyFont="1" applyBorder="1" applyAlignment="1">
      <alignment horizontal="center" vertical="center" wrapText="1"/>
    </xf>
    <xf numFmtId="164" fontId="7" fillId="0" borderId="12" xfId="3" applyNumberFormat="1" applyFont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 wrapText="1"/>
    </xf>
    <xf numFmtId="0" fontId="7" fillId="0" borderId="24" xfId="3" applyFont="1" applyBorder="1" applyAlignment="1">
      <alignment horizontal="center" vertical="center" wrapText="1"/>
    </xf>
    <xf numFmtId="0" fontId="7" fillId="0" borderId="25" xfId="3" applyFont="1" applyBorder="1" applyAlignment="1">
      <alignment horizontal="center" vertical="center" wrapText="1"/>
    </xf>
    <xf numFmtId="164" fontId="7" fillId="0" borderId="6" xfId="3" applyNumberFormat="1" applyFont="1" applyBorder="1" applyAlignment="1">
      <alignment horizontal="center" vertical="center" wrapText="1"/>
    </xf>
    <xf numFmtId="164" fontId="7" fillId="0" borderId="10" xfId="3" applyNumberFormat="1" applyFont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0" fontId="7" fillId="0" borderId="22" xfId="3" applyFont="1" applyBorder="1" applyAlignment="1">
      <alignment horizontal="center" vertical="center" wrapText="1"/>
    </xf>
    <xf numFmtId="0" fontId="7" fillId="0" borderId="23" xfId="3" applyFont="1" applyBorder="1" applyAlignment="1">
      <alignment horizontal="center" vertical="center" wrapText="1"/>
    </xf>
    <xf numFmtId="164" fontId="7" fillId="0" borderId="13" xfId="3" applyNumberFormat="1" applyFont="1" applyBorder="1" applyAlignment="1">
      <alignment horizontal="center" vertical="center" wrapText="1"/>
    </xf>
    <xf numFmtId="0" fontId="7" fillId="0" borderId="17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 wrapText="1"/>
    </xf>
    <xf numFmtId="0" fontId="7" fillId="0" borderId="27" xfId="3" applyFont="1" applyBorder="1" applyAlignment="1">
      <alignment horizontal="center" vertical="center" wrapText="1"/>
    </xf>
    <xf numFmtId="0" fontId="7" fillId="0" borderId="17" xfId="3" applyFont="1" applyBorder="1" applyAlignment="1">
      <alignment horizontal="center" vertical="center" wrapText="1"/>
    </xf>
    <xf numFmtId="0" fontId="7" fillId="0" borderId="18" xfId="3" applyFont="1" applyBorder="1" applyAlignment="1">
      <alignment horizontal="center" vertical="center" wrapText="1"/>
    </xf>
    <xf numFmtId="0" fontId="7" fillId="0" borderId="20" xfId="3" applyFont="1" applyBorder="1" applyAlignment="1">
      <alignment horizontal="center" vertical="center" wrapText="1"/>
    </xf>
    <xf numFmtId="0" fontId="7" fillId="0" borderId="21" xfId="3" applyFont="1" applyBorder="1" applyAlignment="1">
      <alignment horizontal="center" vertical="center" wrapText="1"/>
    </xf>
    <xf numFmtId="9" fontId="9" fillId="0" borderId="5" xfId="2" applyFont="1" applyBorder="1" applyAlignment="1" applyProtection="1">
      <alignment horizontal="center" vertical="center" wrapText="1"/>
    </xf>
    <xf numFmtId="9" fontId="9" fillId="0" borderId="9" xfId="2" applyFont="1" applyBorder="1" applyAlignment="1" applyProtection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7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left"/>
    </xf>
    <xf numFmtId="0" fontId="7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 indent="1"/>
    </xf>
    <xf numFmtId="0" fontId="5" fillId="2" borderId="0" xfId="1" applyFont="1" applyFill="1" applyAlignment="1">
      <alignment horizontal="left" vertical="center" wrapText="1" indent="1"/>
    </xf>
    <xf numFmtId="0" fontId="5" fillId="2" borderId="11" xfId="1" applyFont="1" applyFill="1" applyBorder="1" applyAlignment="1">
      <alignment horizontal="left" vertical="center" wrapText="1" indent="1"/>
    </xf>
    <xf numFmtId="0" fontId="5" fillId="2" borderId="13" xfId="1" applyFont="1" applyFill="1" applyBorder="1" applyAlignment="1">
      <alignment horizontal="left" vertical="center" wrapText="1" indent="1"/>
    </xf>
    <xf numFmtId="0" fontId="5" fillId="2" borderId="14" xfId="1" applyFont="1" applyFill="1" applyBorder="1" applyAlignment="1">
      <alignment horizontal="left" vertical="center" wrapText="1" indent="1"/>
    </xf>
    <xf numFmtId="0" fontId="5" fillId="2" borderId="15" xfId="1" applyFont="1" applyFill="1" applyBorder="1" applyAlignment="1">
      <alignment horizontal="left" vertical="center" wrapText="1" indent="1"/>
    </xf>
  </cellXfs>
  <cellStyles count="5">
    <cellStyle name="Normal" xfId="0" builtinId="0"/>
    <cellStyle name="Normal 12 2" xfId="1" xr:uid="{00000000-0005-0000-0000-000001000000}"/>
    <cellStyle name="Normal 13 2" xfId="4" xr:uid="{00000000-0005-0000-0000-000002000000}"/>
    <cellStyle name="Normal 3 2" xfId="3" xr:uid="{00000000-0005-0000-0000-000003000000}"/>
    <cellStyle name="Pourcentage 3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dgcl-index@dgcl.gouv.fr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dgcl-index@dgcl.gouv.f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276225</xdr:colOff>
      <xdr:row>2</xdr:row>
      <xdr:rowOff>123825</xdr:rowOff>
    </xdr:from>
    <xdr:to>
      <xdr:col>23</xdr:col>
      <xdr:colOff>323358</xdr:colOff>
      <xdr:row>8</xdr:row>
      <xdr:rowOff>95107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02050" y="123825"/>
          <a:ext cx="3933333" cy="1152382"/>
        </a:xfrm>
        <a:prstGeom prst="rect">
          <a:avLst/>
        </a:prstGeom>
      </xdr:spPr>
    </xdr:pic>
    <xdr:clientData/>
  </xdr:twoCellAnchor>
  <xdr:twoCellAnchor>
    <xdr:from>
      <xdr:col>19</xdr:col>
      <xdr:colOff>752475</xdr:colOff>
      <xdr:row>8</xdr:row>
      <xdr:rowOff>190500</xdr:rowOff>
    </xdr:from>
    <xdr:to>
      <xdr:col>21</xdr:col>
      <xdr:colOff>752475</xdr:colOff>
      <xdr:row>9</xdr:row>
      <xdr:rowOff>171450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 bwMode="auto">
        <a:xfrm>
          <a:off x="18573750" y="1371600"/>
          <a:ext cx="1695450" cy="180975"/>
        </a:xfrm>
        <a:prstGeom prst="roundRect">
          <a:avLst/>
        </a:prstGeom>
        <a:solidFill>
          <a:srgbClr val="484D7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100">
              <a:solidFill>
                <a:schemeClr val="bg1"/>
              </a:solidFill>
            </a:rPr>
            <a:t>Accès aux données ind1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276225</xdr:colOff>
      <xdr:row>2</xdr:row>
      <xdr:rowOff>123825</xdr:rowOff>
    </xdr:from>
    <xdr:to>
      <xdr:col>22</xdr:col>
      <xdr:colOff>399558</xdr:colOff>
      <xdr:row>8</xdr:row>
      <xdr:rowOff>133207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B04D5-3D47-49FB-958B-F4E957A4C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39875" y="714375"/>
          <a:ext cx="3933333" cy="1152382"/>
        </a:xfrm>
        <a:prstGeom prst="rect">
          <a:avLst/>
        </a:prstGeom>
      </xdr:spPr>
    </xdr:pic>
    <xdr:clientData/>
  </xdr:twoCellAnchor>
  <xdr:twoCellAnchor>
    <xdr:from>
      <xdr:col>19</xdr:col>
      <xdr:colOff>752475</xdr:colOff>
      <xdr:row>8</xdr:row>
      <xdr:rowOff>190500</xdr:rowOff>
    </xdr:from>
    <xdr:to>
      <xdr:col>21</xdr:col>
      <xdr:colOff>752475</xdr:colOff>
      <xdr:row>9</xdr:row>
      <xdr:rowOff>171450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323E2F3B-03F4-4808-96DC-62573B6A8DCC}"/>
            </a:ext>
          </a:extLst>
        </xdr:cNvPr>
        <xdr:cNvSpPr/>
      </xdr:nvSpPr>
      <xdr:spPr bwMode="auto">
        <a:xfrm>
          <a:off x="15811500" y="1962150"/>
          <a:ext cx="1276350" cy="180975"/>
        </a:xfrm>
        <a:prstGeom prst="roundRect">
          <a:avLst/>
        </a:prstGeom>
        <a:solidFill>
          <a:srgbClr val="484D7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100">
              <a:solidFill>
                <a:schemeClr val="bg1"/>
              </a:solidFill>
            </a:rPr>
            <a:t>Accès aux données ind2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20730"/>
  <sheetViews>
    <sheetView tabSelected="1" topLeftCell="B1" workbookViewId="0">
      <selection activeCell="F1" sqref="F1"/>
    </sheetView>
  </sheetViews>
  <sheetFormatPr baseColWidth="10" defaultColWidth="11.42578125" defaultRowHeight="15" x14ac:dyDescent="0.25"/>
  <cols>
    <col min="1" max="1" width="38.42578125" style="89" customWidth="1" collapsed="1"/>
    <col min="2" max="5" width="12.7109375" style="89" customWidth="1" collapsed="1"/>
    <col min="6" max="6" width="10.42578125" style="89" customWidth="1" collapsed="1"/>
    <col min="7" max="7" width="10.5703125" style="89" customWidth="1" collapsed="1"/>
    <col min="8" max="8" width="12.7109375" style="1" customWidth="1" collapsed="1"/>
    <col min="9" max="9" width="10.42578125" style="89" customWidth="1" collapsed="1"/>
    <col min="10" max="10" width="10.140625" style="89" customWidth="1" collapsed="1"/>
    <col min="11" max="11" width="11.140625" style="1" customWidth="1" collapsed="1"/>
    <col min="12" max="12" width="10.5703125" style="1" customWidth="1" collapsed="1"/>
    <col min="13" max="13" width="10.42578125" style="89" customWidth="1" collapsed="1"/>
    <col min="14" max="14" width="9" style="89" customWidth="1" collapsed="1"/>
    <col min="15" max="15" width="10.5703125" style="1" customWidth="1" collapsed="1"/>
    <col min="16" max="16" width="10.7109375" style="1" customWidth="1" collapsed="1"/>
    <col min="17" max="17" width="9.42578125" style="1" customWidth="1" collapsed="1"/>
    <col min="18" max="18" width="10" style="1" customWidth="1" collapsed="1"/>
    <col min="19" max="19" width="10.28515625" style="1" customWidth="1" collapsed="1"/>
    <col min="20" max="20" width="9.5703125" style="1" customWidth="1" collapsed="1"/>
    <col min="21" max="21" width="9.85546875" style="1" customWidth="1" collapsed="1"/>
    <col min="22" max="22" width="9" style="1" customWidth="1" collapsed="1"/>
    <col min="23" max="23" width="9.5703125" style="1" customWidth="1" collapsed="1"/>
    <col min="24" max="24" width="9" style="1" customWidth="1" collapsed="1"/>
    <col min="25" max="25" width="8.42578125" style="1" customWidth="1" collapsed="1"/>
    <col min="26" max="26" width="8.5703125" style="1" customWidth="1" collapsed="1"/>
    <col min="27" max="27" width="7.85546875" style="1" customWidth="1" collapsed="1"/>
    <col min="28" max="28" width="8" style="1" customWidth="1" collapsed="1"/>
    <col min="29" max="29" width="8.7109375" style="1" customWidth="1" collapsed="1"/>
    <col min="30" max="30" width="9.5703125" style="1" customWidth="1" collapsed="1"/>
    <col min="31" max="31" width="10.7109375" style="1" customWidth="1" collapsed="1"/>
    <col min="32" max="32" width="11.28515625" style="1" customWidth="1" collapsed="1"/>
    <col min="33" max="33" width="11" style="1" customWidth="1" collapsed="1"/>
    <col min="34" max="34" width="10.7109375" style="1" customWidth="1" collapsed="1"/>
    <col min="35" max="35" width="11.42578125" style="1" customWidth="1" collapsed="1"/>
    <col min="36" max="36" width="11.7109375" style="1" customWidth="1" collapsed="1"/>
    <col min="37" max="37" width="11.42578125" style="1" customWidth="1" collapsed="1"/>
    <col min="38" max="38" width="11.28515625" style="1" customWidth="1" collapsed="1"/>
    <col min="39" max="40" width="11.5703125" style="1" customWidth="1" collapsed="1"/>
    <col min="41" max="42" width="11.42578125" style="1" customWidth="1" collapsed="1"/>
    <col min="43" max="170" width="11.42578125" style="1" collapsed="1"/>
    <col min="171" max="16384" width="11.42578125" style="89" collapsed="1"/>
  </cols>
  <sheetData>
    <row r="1" spans="1:170" ht="31.5" x14ac:dyDescent="0.5">
      <c r="F1" s="92" t="s">
        <v>64</v>
      </c>
    </row>
    <row r="3" spans="1:170" s="1" customFormat="1" ht="15.75" thickBot="1" x14ac:dyDescent="0.3"/>
    <row r="4" spans="1:170" s="1" customFormat="1" ht="15.75" thickBot="1" x14ac:dyDescent="0.3">
      <c r="F4" s="139" t="s">
        <v>0</v>
      </c>
      <c r="G4" s="140"/>
      <c r="H4" s="141"/>
      <c r="I4" s="139" t="s">
        <v>1</v>
      </c>
      <c r="J4" s="140"/>
      <c r="K4" s="141"/>
      <c r="L4" s="139" t="s">
        <v>0</v>
      </c>
      <c r="M4" s="140"/>
      <c r="N4" s="140"/>
      <c r="O4" s="140"/>
      <c r="P4" s="140"/>
      <c r="Q4" s="141"/>
    </row>
    <row r="5" spans="1:170" s="1" customFormat="1" ht="15.75" thickBot="1" x14ac:dyDescent="0.3">
      <c r="F5" s="2" t="s">
        <v>2</v>
      </c>
      <c r="G5" s="3" t="s">
        <v>3</v>
      </c>
      <c r="H5" s="4" t="s">
        <v>4</v>
      </c>
      <c r="I5" s="2" t="s">
        <v>2</v>
      </c>
      <c r="J5" s="3" t="s">
        <v>3</v>
      </c>
      <c r="K5" s="4" t="s">
        <v>4</v>
      </c>
      <c r="L5" s="5" t="s">
        <v>5</v>
      </c>
      <c r="M5" s="6" t="s">
        <v>6</v>
      </c>
      <c r="N5" s="6" t="s">
        <v>7</v>
      </c>
      <c r="O5" s="6" t="s">
        <v>8</v>
      </c>
      <c r="P5" s="6" t="s">
        <v>9</v>
      </c>
      <c r="Q5" s="7" t="s">
        <v>10</v>
      </c>
    </row>
    <row r="6" spans="1:170" s="1" customFormat="1" ht="15" customHeight="1" x14ac:dyDescent="0.25">
      <c r="A6" s="142" t="s">
        <v>11</v>
      </c>
      <c r="B6" s="145" t="s">
        <v>12</v>
      </c>
      <c r="C6" s="146"/>
      <c r="D6" s="146"/>
      <c r="E6" s="147"/>
      <c r="F6" s="8">
        <f>SUMPRODUCT(C16:C44,E16:E44)/SUM(E16:E44)-SUMPRODUCT(B16:B44,D16:D44)/SUM(D16:D44)</f>
        <v>-406.38694645465603</v>
      </c>
      <c r="G6" s="9">
        <f>SUMPRODUCT(J16:J44,E16:E44)/SUM(E16:E44)-SUMPRODUCT(I16:I44,D16:D44)/SUM(D16:D44)</f>
        <v>-232.54378837937816</v>
      </c>
      <c r="H6" s="10">
        <f>SUMPRODUCT(N16:N44,E16:E44)/SUM(E16:E44)-SUMPRODUCT(M16:M44,D16:D44)/SUM(D16:D44)</f>
        <v>-139.91093941480352</v>
      </c>
      <c r="I6" s="11">
        <f>F6/$B$14</f>
        <v>-0.13852102578717815</v>
      </c>
      <c r="J6" s="12">
        <f t="shared" ref="J6:K8" si="0">G6/$B$14</f>
        <v>-7.9264859237653001E-2</v>
      </c>
      <c r="K6" s="13">
        <f t="shared" si="0"/>
        <v>-4.769003290008178E-2</v>
      </c>
      <c r="L6" s="14">
        <f>SUMPRODUCT(T16:T44,E16:E44)/SUM(E16:E44)-SUMPRODUCT(S16:S44,D16:D44)/SUM(D16:D44)</f>
        <v>78.988800161966765</v>
      </c>
      <c r="M6" s="15">
        <f>SUMPRODUCT(V16:V44,E16:E44)/SUM(E16:E44)-SUMPRODUCT(U16:U44,D16:D44)/SUM(D16:D44)</f>
        <v>-53.210999085613139</v>
      </c>
      <c r="N6" s="15">
        <f>SUMPRODUCT(X16:X44,E16:E44)/SUM(E16:E44)-SUMPRODUCT(W16:W44,D16:D44)/SUM(D16:D44)</f>
        <v>103.95831719395778</v>
      </c>
      <c r="O6" s="15">
        <f>SUMPRODUCT(Z16:Z44,E16:E44)/SUM(E16:E44)-SUMPRODUCT(Y16:Y44,D16:D44)/SUM(D16:D44)</f>
        <v>1.4908336705201748</v>
      </c>
      <c r="P6" s="15">
        <f>SUMPRODUCT(AB16:AB44,E16:E44)/SUM(E16:E44)-SUMPRODUCT(AA16:AA44,D16:D44)/SUM(D16:D44)</f>
        <v>0</v>
      </c>
      <c r="Q6" s="16">
        <f>SUMPRODUCT(AD16:AD44,E16:E44)/SUM(E16:E44)-SUMPRODUCT(AC16:AC44,D16:D44)/SUM(D16:D44)</f>
        <v>-79002.456024244399</v>
      </c>
      <c r="AB6" s="17"/>
      <c r="AD6" s="17"/>
      <c r="AF6" s="17"/>
      <c r="AH6" s="17"/>
      <c r="AJ6" s="17"/>
      <c r="AL6" s="17"/>
    </row>
    <row r="7" spans="1:170" s="1" customFormat="1" ht="15.75" customHeight="1" x14ac:dyDescent="0.25">
      <c r="A7" s="143"/>
      <c r="B7" s="148" t="s">
        <v>13</v>
      </c>
      <c r="C7" s="149"/>
      <c r="D7" s="149"/>
      <c r="E7" s="150"/>
      <c r="F7" s="18">
        <f>SUM(G16:G44)</f>
        <v>-181.83146272838781</v>
      </c>
      <c r="G7" s="19">
        <f>SUM(K16:K44)</f>
        <v>-123.32971452157216</v>
      </c>
      <c r="H7" s="20">
        <f>SUM(O16:O44)</f>
        <v>-38.686336198317164</v>
      </c>
      <c r="I7" s="21">
        <f t="shared" ref="I7:I8" si="1">F7/$B$14</f>
        <v>-6.1979059507832161E-2</v>
      </c>
      <c r="J7" s="22">
        <f t="shared" si="0"/>
        <v>-4.2038157757299403E-2</v>
      </c>
      <c r="K7" s="23">
        <f t="shared" si="0"/>
        <v>-1.3186621816693783E-2</v>
      </c>
      <c r="L7" s="24">
        <f>SUM(AE16:AE44)</f>
        <v>112.88981404762326</v>
      </c>
      <c r="M7" s="20">
        <f>SUM(AG16:AG44)</f>
        <v>43.73704635154148</v>
      </c>
      <c r="N7" s="20">
        <f>SUM(AI16:AI44)</f>
        <v>60.266178982683186</v>
      </c>
      <c r="O7" s="20">
        <f>SUM(AK16:AK44)</f>
        <v>3.8580513704291399</v>
      </c>
      <c r="P7" s="20">
        <f>SUM(AM16:AM44)</f>
        <v>0</v>
      </c>
      <c r="Q7" s="25">
        <f>SUM(AO16:AO44)</f>
        <v>-29429.191361657027</v>
      </c>
      <c r="AB7" s="20"/>
      <c r="AD7" s="20"/>
      <c r="AF7" s="20"/>
      <c r="AH7" s="20"/>
      <c r="AJ7" s="20"/>
      <c r="AL7" s="20"/>
    </row>
    <row r="8" spans="1:170" s="1" customFormat="1" ht="15" customHeight="1" thickBot="1" x14ac:dyDescent="0.3">
      <c r="A8" s="144"/>
      <c r="B8" s="151" t="s">
        <v>14</v>
      </c>
      <c r="C8" s="152"/>
      <c r="D8" s="152"/>
      <c r="E8" s="153"/>
      <c r="F8" s="26">
        <f>SUM(H16:H44)</f>
        <v>-224.55548372626899</v>
      </c>
      <c r="G8" s="27">
        <f>SUM(L16:L44)</f>
        <v>-84.372402601686105</v>
      </c>
      <c r="H8" s="28">
        <f>SUM(P16:P44)</f>
        <v>-101.22460321648614</v>
      </c>
      <c r="I8" s="29">
        <f t="shared" si="1"/>
        <v>-7.6541966279346244E-2</v>
      </c>
      <c r="J8" s="30">
        <f t="shared" si="0"/>
        <v>-2.8759171175342838E-2</v>
      </c>
      <c r="K8" s="31">
        <f t="shared" si="0"/>
        <v>-3.4503411083387919E-2</v>
      </c>
      <c r="L8" s="32">
        <f>SUM(AF16:AF44)</f>
        <v>7.2975480559916406</v>
      </c>
      <c r="M8" s="28">
        <f>SUM(AH16:AH44)</f>
        <v>-96.948045437154505</v>
      </c>
      <c r="N8" s="28">
        <f>SUM(AJ16:AJ44)</f>
        <v>43.692138211274866</v>
      </c>
      <c r="O8" s="28">
        <f>SUM(AL16:AL44)</f>
        <v>-2.3672176999089691</v>
      </c>
      <c r="P8" s="28">
        <f>SUM(AN16:AN44)</f>
        <v>0</v>
      </c>
      <c r="Q8" s="33">
        <f>SUM(AP16:AP44)</f>
        <v>-49573.264662587389</v>
      </c>
      <c r="AB8" s="20"/>
      <c r="AD8" s="20"/>
      <c r="AF8" s="20"/>
      <c r="AH8" s="20"/>
      <c r="AJ8" s="20"/>
      <c r="AL8" s="20"/>
    </row>
    <row r="9" spans="1:170" s="1" customFormat="1" ht="15.75" thickBot="1" x14ac:dyDescent="0.3">
      <c r="B9" s="20"/>
      <c r="I9" s="20"/>
      <c r="M9" s="20"/>
    </row>
    <row r="10" spans="1:170" s="1" customFormat="1" ht="15" customHeight="1" thickBot="1" x14ac:dyDescent="0.3">
      <c r="A10" s="34" t="s">
        <v>15</v>
      </c>
      <c r="B10" s="35">
        <f>ABS(K8)</f>
        <v>3.4503411083387919E-2</v>
      </c>
      <c r="C10" s="1" t="s">
        <v>16</v>
      </c>
      <c r="I10" s="20"/>
      <c r="M10" s="20"/>
      <c r="AE10" s="121" t="s">
        <v>17</v>
      </c>
      <c r="AF10" s="122"/>
      <c r="AO10" s="121" t="s">
        <v>18</v>
      </c>
      <c r="AP10" s="122"/>
    </row>
    <row r="11" spans="1:170" s="1" customFormat="1" ht="15" customHeight="1" thickBot="1" x14ac:dyDescent="0.3">
      <c r="B11" s="20"/>
      <c r="I11" s="20"/>
      <c r="M11" s="20"/>
      <c r="AE11" s="123"/>
      <c r="AF11" s="124"/>
      <c r="AO11" s="123"/>
      <c r="AP11" s="124"/>
    </row>
    <row r="12" spans="1:170" s="1" customFormat="1" ht="15.75" customHeight="1" thickBot="1" x14ac:dyDescent="0.3">
      <c r="B12" s="127" t="s">
        <v>19</v>
      </c>
      <c r="C12" s="128"/>
      <c r="D12" s="128"/>
      <c r="E12" s="128"/>
      <c r="F12" s="128"/>
      <c r="G12" s="128"/>
      <c r="H12" s="129"/>
      <c r="I12" s="130" t="s">
        <v>20</v>
      </c>
      <c r="J12" s="131"/>
      <c r="K12" s="131"/>
      <c r="L12" s="132"/>
      <c r="M12" s="133" t="s">
        <v>21</v>
      </c>
      <c r="N12" s="134"/>
      <c r="O12" s="134"/>
      <c r="P12" s="134"/>
      <c r="Q12" s="135"/>
      <c r="R12" s="136"/>
      <c r="S12" s="36" t="s">
        <v>22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25"/>
      <c r="AF12" s="126"/>
      <c r="AG12" s="137" t="s">
        <v>6</v>
      </c>
      <c r="AH12" s="138"/>
      <c r="AI12" s="137" t="s">
        <v>7</v>
      </c>
      <c r="AJ12" s="138"/>
      <c r="AK12" s="137" t="s">
        <v>8</v>
      </c>
      <c r="AL12" s="138"/>
      <c r="AM12" s="137" t="s">
        <v>9</v>
      </c>
      <c r="AN12" s="138"/>
      <c r="AO12" s="125"/>
      <c r="AP12" s="126"/>
    </row>
    <row r="13" spans="1:170" s="41" customFormat="1" ht="63.75" customHeight="1" thickBot="1" x14ac:dyDescent="0.25">
      <c r="A13" s="38"/>
      <c r="B13" s="115" t="s">
        <v>23</v>
      </c>
      <c r="C13" s="116"/>
      <c r="D13" s="111" t="s">
        <v>24</v>
      </c>
      <c r="E13" s="112"/>
      <c r="F13" s="39" t="s">
        <v>25</v>
      </c>
      <c r="G13" s="103" t="s">
        <v>26</v>
      </c>
      <c r="H13" s="105" t="s">
        <v>27</v>
      </c>
      <c r="I13" s="117" t="s">
        <v>28</v>
      </c>
      <c r="J13" s="118"/>
      <c r="K13" s="103" t="s">
        <v>26</v>
      </c>
      <c r="L13" s="105" t="s">
        <v>27</v>
      </c>
      <c r="M13" s="108" t="s">
        <v>29</v>
      </c>
      <c r="N13" s="109"/>
      <c r="O13" s="104" t="s">
        <v>26</v>
      </c>
      <c r="P13" s="106" t="s">
        <v>27</v>
      </c>
      <c r="Q13" s="111" t="s">
        <v>30</v>
      </c>
      <c r="R13" s="112"/>
      <c r="S13" s="101" t="s">
        <v>17</v>
      </c>
      <c r="T13" s="102"/>
      <c r="U13" s="113" t="s">
        <v>6</v>
      </c>
      <c r="V13" s="114"/>
      <c r="W13" s="101" t="s">
        <v>7</v>
      </c>
      <c r="X13" s="102"/>
      <c r="Y13" s="113" t="s">
        <v>8</v>
      </c>
      <c r="Z13" s="114"/>
      <c r="AA13" s="117" t="s">
        <v>9</v>
      </c>
      <c r="AB13" s="102"/>
      <c r="AC13" s="113" t="s">
        <v>18</v>
      </c>
      <c r="AD13" s="114"/>
      <c r="AE13" s="95" t="s">
        <v>26</v>
      </c>
      <c r="AF13" s="98" t="s">
        <v>27</v>
      </c>
      <c r="AG13" s="95" t="s">
        <v>26</v>
      </c>
      <c r="AH13" s="98" t="s">
        <v>27</v>
      </c>
      <c r="AI13" s="95" t="s">
        <v>26</v>
      </c>
      <c r="AJ13" s="98" t="s">
        <v>27</v>
      </c>
      <c r="AK13" s="95" t="s">
        <v>26</v>
      </c>
      <c r="AL13" s="98" t="s">
        <v>27</v>
      </c>
      <c r="AM13" s="95" t="s">
        <v>26</v>
      </c>
      <c r="AN13" s="98" t="s">
        <v>27</v>
      </c>
      <c r="AO13" s="95" t="s">
        <v>26</v>
      </c>
      <c r="AP13" s="98" t="s">
        <v>27</v>
      </c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</row>
    <row r="14" spans="1:170" s="53" customFormat="1" ht="15.75" customHeight="1" x14ac:dyDescent="0.2">
      <c r="A14" s="42" t="s">
        <v>31</v>
      </c>
      <c r="B14" s="43">
        <f>SUMPRODUCT(B16:B44,D16:D44)/SUM(D16:D44)</f>
        <v>2933.7564037319758</v>
      </c>
      <c r="C14" s="44">
        <f>SUMPRODUCT(C16:C44,E16:E44)/SUM(E16:E44)</f>
        <v>2527.3694572773197</v>
      </c>
      <c r="D14" s="45">
        <f>SUM(D16:D44)</f>
        <v>147.375</v>
      </c>
      <c r="E14" s="46">
        <f>SUM(E16:E44)</f>
        <v>231.61</v>
      </c>
      <c r="F14" s="119">
        <f>SUM(E16:E44)/SUM(D16:E44)</f>
        <v>0.61113236671636084</v>
      </c>
      <c r="G14" s="104"/>
      <c r="H14" s="106"/>
      <c r="I14" s="43">
        <f>SUMPRODUCT(I16:I44,D16:D44)/SUM(D16:D44)</f>
        <v>2188.9243850720945</v>
      </c>
      <c r="J14" s="47">
        <f>SUMPRODUCT(J16:J44,E16:E44)/SUM(E16:E44)</f>
        <v>1956.3805966927164</v>
      </c>
      <c r="K14" s="104"/>
      <c r="L14" s="106"/>
      <c r="M14" s="43">
        <f>SUMPRODUCT(M16:M44,D16:D44)/SUM(D16:D44)</f>
        <v>551.81893129771004</v>
      </c>
      <c r="N14" s="47">
        <f>SUMPRODUCT(N16:N44,E16:E44)/SUM(E16:E44)</f>
        <v>411.90799188290652</v>
      </c>
      <c r="O14" s="104"/>
      <c r="P14" s="106"/>
      <c r="Q14" s="48">
        <f>M14/B14</f>
        <v>0.18809296184091892</v>
      </c>
      <c r="R14" s="49">
        <f>N14/C14</f>
        <v>0.16297893871307839</v>
      </c>
      <c r="S14" s="50">
        <f>SUMPRODUCT(S16:S44,D16:D44)/SUM(D16:D44)</f>
        <v>1427.9083545377437</v>
      </c>
      <c r="T14" s="47">
        <f>SUMPRODUCT(T16:T44,E16:E44)/SUM(E16:E44)</f>
        <v>1506.8971546997104</v>
      </c>
      <c r="U14" s="43">
        <f>SUMPRODUCT(U16:U44,D16:D44)/SUM(D16:D44)</f>
        <v>363.97577608142501</v>
      </c>
      <c r="V14" s="51">
        <f>SUMPRODUCT(V16:V44,E16:E44)/SUM(E16:E44)</f>
        <v>310.76477699581187</v>
      </c>
      <c r="W14" s="50">
        <f>SUMPRODUCT(W16:W44,D16:D44)/SUM(D16:D44)</f>
        <v>883.3040203562341</v>
      </c>
      <c r="X14" s="47">
        <f>SUMPRODUCT(X16:X44,E16:E44)/SUM(E16:E44)</f>
        <v>987.26233755019189</v>
      </c>
      <c r="Y14" s="43">
        <f>SUMPRODUCT(Y16:Y44,D16:D44)/SUM(D16:D44)</f>
        <v>52.317896522476673</v>
      </c>
      <c r="Z14" s="51">
        <f>SUMPRODUCT(Z16:Z44,E16:E44)/SUM(E16:E44)</f>
        <v>53.808730192996848</v>
      </c>
      <c r="AA14" s="50">
        <f>SUMPRODUCT(AA16:AA44,D16:D44)/SUM(D16:D44)</f>
        <v>0</v>
      </c>
      <c r="AB14" s="50">
        <f>SUMPRODUCT(AB16:AB44,E16:E44)/SUM(E16:E44)</f>
        <v>0</v>
      </c>
      <c r="AC14" s="43">
        <f>SUMPRODUCT(AC16:AC44,D16:D44)/SUM(D16:D44)</f>
        <v>91069.082206188177</v>
      </c>
      <c r="AD14" s="47">
        <f>SUMPRODUCT(AD16:AD44,E16:E44)/SUM(E16:E44)</f>
        <v>12066.626181943782</v>
      </c>
      <c r="AE14" s="96"/>
      <c r="AF14" s="99"/>
      <c r="AG14" s="96"/>
      <c r="AH14" s="99"/>
      <c r="AI14" s="96"/>
      <c r="AJ14" s="99"/>
      <c r="AK14" s="96"/>
      <c r="AL14" s="99"/>
      <c r="AM14" s="96"/>
      <c r="AN14" s="99"/>
      <c r="AO14" s="96"/>
      <c r="AP14" s="99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</row>
    <row r="15" spans="1:170" s="53" customFormat="1" ht="15.75" thickBot="1" x14ac:dyDescent="0.25">
      <c r="A15" s="54" t="s">
        <v>32</v>
      </c>
      <c r="B15" s="55" t="s">
        <v>33</v>
      </c>
      <c r="C15" s="56" t="s">
        <v>34</v>
      </c>
      <c r="D15" s="55" t="s">
        <v>33</v>
      </c>
      <c r="E15" s="57" t="s">
        <v>34</v>
      </c>
      <c r="F15" s="120"/>
      <c r="G15" s="104"/>
      <c r="H15" s="107"/>
      <c r="I15" s="58" t="s">
        <v>33</v>
      </c>
      <c r="J15" s="59" t="s">
        <v>34</v>
      </c>
      <c r="K15" s="104"/>
      <c r="L15" s="107"/>
      <c r="M15" s="58" t="s">
        <v>33</v>
      </c>
      <c r="N15" s="60" t="s">
        <v>34</v>
      </c>
      <c r="O15" s="110"/>
      <c r="P15" s="107"/>
      <c r="Q15" s="55" t="s">
        <v>33</v>
      </c>
      <c r="R15" s="57" t="s">
        <v>34</v>
      </c>
      <c r="S15" s="61" t="s">
        <v>33</v>
      </c>
      <c r="T15" s="62" t="s">
        <v>34</v>
      </c>
      <c r="U15" s="58" t="s">
        <v>33</v>
      </c>
      <c r="V15" s="60" t="s">
        <v>34</v>
      </c>
      <c r="W15" s="61" t="s">
        <v>33</v>
      </c>
      <c r="X15" s="60" t="s">
        <v>34</v>
      </c>
      <c r="Y15" s="58" t="s">
        <v>33</v>
      </c>
      <c r="Z15" s="60" t="s">
        <v>34</v>
      </c>
      <c r="AA15" s="61" t="s">
        <v>33</v>
      </c>
      <c r="AB15" s="60" t="s">
        <v>34</v>
      </c>
      <c r="AC15" s="58" t="s">
        <v>33</v>
      </c>
      <c r="AD15" s="60" t="s">
        <v>34</v>
      </c>
      <c r="AE15" s="97"/>
      <c r="AF15" s="100"/>
      <c r="AG15" s="97"/>
      <c r="AH15" s="100"/>
      <c r="AI15" s="97"/>
      <c r="AJ15" s="100"/>
      <c r="AK15" s="97"/>
      <c r="AL15" s="100"/>
      <c r="AM15" s="97"/>
      <c r="AN15" s="100"/>
      <c r="AO15" s="97"/>
      <c r="AP15" s="100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</row>
    <row r="16" spans="1:170" s="41" customFormat="1" x14ac:dyDescent="0.25">
      <c r="A16" s="63" t="s">
        <v>35</v>
      </c>
      <c r="B16" s="64">
        <v>4403.0600000000004</v>
      </c>
      <c r="C16" s="65">
        <v>4668.4399999999996</v>
      </c>
      <c r="D16" s="66">
        <v>5</v>
      </c>
      <c r="E16" s="66">
        <v>8</v>
      </c>
      <c r="F16" s="67">
        <f>IF(D16+E16&lt;&gt;0,E16/(D16+E16),0)</f>
        <v>0.61538461538461542</v>
      </c>
      <c r="G16" s="68">
        <f t="shared" ref="G16:G44" si="2">(C16-($B$14*$D$14+$C$14*$E$14)/($D$14+$E$14))*E16/SUM($E$16:$E$44)-(B16-($B$14*$D$14+$C$14*$E$14)/($D$14+$E$14))*D16/SUM($D$16:$D$44)-H16</f>
        <v>1.1175806228762326</v>
      </c>
      <c r="H16" s="69">
        <f t="shared" ref="H16:H44" si="3">IF(OR(D16=0,E16=0),0,(C16-B16)*(D16+E16)/SUM($D$16:$E$44))</f>
        <v>9.1031043444990942</v>
      </c>
      <c r="I16" s="64">
        <v>3890</v>
      </c>
      <c r="J16" s="65">
        <v>3895.97</v>
      </c>
      <c r="K16" s="68">
        <f>(J16-($I$14*$D$14+$J$14*$E$14)/($D$14+$E$14))*E16/SUM($E$16:$E$44)-(I16-($I$14*$D$14+$J$14*$E$14)/($D$14+$E$14))*D16/SUM($D$16:$D$44)-L16</f>
        <v>1.1327128330855363</v>
      </c>
      <c r="L16" s="69">
        <f t="shared" ref="L16:L44" si="4">IF(OR(D16=0,E16=0),0,(J16-I16)*(D16+E16)/SUM($D$16:$E$44))</f>
        <v>0.20478383049460375</v>
      </c>
      <c r="M16" s="64">
        <v>1509.66</v>
      </c>
      <c r="N16" s="65">
        <v>1526.36</v>
      </c>
      <c r="O16" s="68">
        <f>(N16-($M$14*$D$14+$N$14*$E$14)/($D$14+$E$14))*E16/SUM($E$16:$E$44)-(M16-($M$14*$D$14+$N$14*$E$14)/($D$14+$E$14))*D16/SUM($D$16:$D$44)-P16</f>
        <v>0.64435575693736313</v>
      </c>
      <c r="P16" s="70">
        <f t="shared" ref="P16:P44" si="5">IF(OR(D16=0,E16=0),0,(N16-M16)*(D16+E16)/SUM($D$16:$E$44))</f>
        <v>0.57284589099831817</v>
      </c>
      <c r="Q16" s="71">
        <f>IF(M16&lt;&gt;0,M16/B16,0)</f>
        <v>0.34286609766843967</v>
      </c>
      <c r="R16" s="72">
        <f>IF(N16&lt;&gt;0,N16/C16,0)</f>
        <v>0.326952900754856</v>
      </c>
      <c r="S16" s="73">
        <v>3108</v>
      </c>
      <c r="T16" s="65">
        <v>2588</v>
      </c>
      <c r="U16" s="64">
        <v>1320.27</v>
      </c>
      <c r="V16" s="65">
        <v>1296.76</v>
      </c>
      <c r="W16" s="64">
        <v>2581.85</v>
      </c>
      <c r="X16" s="65">
        <v>2550.31</v>
      </c>
      <c r="Y16" s="64">
        <v>121.99</v>
      </c>
      <c r="Z16" s="65">
        <v>128</v>
      </c>
      <c r="AA16" s="64">
        <v>0</v>
      </c>
      <c r="AB16" s="65">
        <v>0</v>
      </c>
      <c r="AC16" s="64">
        <v>0</v>
      </c>
      <c r="AD16" s="65">
        <v>0</v>
      </c>
      <c r="AE16" s="68">
        <f t="shared" ref="AE16:AE44" si="6">(T16-($S$14*$D$14+$T$14*$E$14)/($D$14+$E$14))*E16/SUM($E$16:$E$44)-(S16-($S$14*$D$14+$T$14*$E$14)/($D$14+$E$14))*D16/SUM($D$16:$D$44)-AF16</f>
        <v>0.87744485349050194</v>
      </c>
      <c r="AF16" s="69">
        <f t="shared" ref="AF16:AF44" si="7">IF(OR(D16=0,E16=0),0,(T16-S16)*(D16+E16)/SUM($D$16:$E$44))</f>
        <v>-17.837117564019685</v>
      </c>
      <c r="AG16" s="68">
        <f t="shared" ref="AG16:AG44" si="8">(V16-($U$14*$D$14+$V$14*$E$14)/($D$14+$E$14))*E16/SUM($E$16:$E$44)-(U16-($U$14*$D$14+$V$14*$E$14)/($D$14+$E$14))*D16/SUM($D$16:$D$44)-AH16</f>
        <v>0.60128880064764811</v>
      </c>
      <c r="AH16" s="69">
        <f t="shared" ref="AH16:AH44" si="9">IF(OR(D16=0,E16=0),0,(V16-U16)*(D16+E16)/SUM($D$16:$E$44))</f>
        <v>-0.80644352678865883</v>
      </c>
      <c r="AI16" s="68">
        <f t="shared" ref="AI16:AI44" si="10">(X16-($W$14*$D$14+$X$14*$E$14)/($D$14+$E$14))*E16/SUM($E$16:$E$44)-(W16-($W$14*$D$14+$X$14*$E$14)/($D$14+$E$14))*D16/SUM($D$16:$D$44)-AJ16</f>
        <v>0.99598821534586546</v>
      </c>
      <c r="AJ16" s="69">
        <f t="shared" ref="AJ16:AJ44" si="11">IF(OR(D16=0,E16=0),0,(X16-W16)*(D16+E16)/SUM($D$16:$E$44))</f>
        <v>-1.0818897845561157</v>
      </c>
      <c r="AK16" s="68">
        <f t="shared" ref="AK16:AK44" si="12">(Z16-($Y$14*$D$14+$Z$14*$E$14)/($D$14+$E$14))*E16/SUM($E$16:$E$44)-(Y16-($Y$14*$D$14+$Z$14*$E$14)/($D$14+$E$14))*D16/SUM($D$16:$D$44)-AL16</f>
        <v>4.3637604836041372E-2</v>
      </c>
      <c r="AL16" s="69">
        <f t="shared" ref="AL16:AL44" si="13">IF(OR(D16=0,E16=0),0,(Z16-Y16)*(D16+E16)/SUM($D$16:$E$44))</f>
        <v>0.20615591646107381</v>
      </c>
      <c r="AM16" s="68">
        <f t="shared" ref="AM16:AM44" si="14">(AB16-($AA$14*$D$14+$AB$14*$E$14)/($D$14+$E$14))*E16/SUM($E$16:$E$44)-(AA16-($AA$14*$D$14+$AB$14*$E$14)/($D$14+$E$14))*D16/SUM($D$16:$D$44)-AN16</f>
        <v>0</v>
      </c>
      <c r="AN16" s="69">
        <f t="shared" ref="AN16:AN44" si="15">IF(OR(D16=0,E16=0),0,(AB16-AA16)*(D16+E16)/SUM($D$16:$E$44))</f>
        <v>0</v>
      </c>
      <c r="AO16" s="68">
        <f t="shared" ref="AO16:AO44" si="16">(AD16-($AC$14*$D$14+$AD$14*$E$14)/($D$14+$E$14))*E16/SUM($E$16:$E$44)-(AC16-($AC$14*$D$14+$AD$14*$E$14)/($D$14+$E$14))*D16/SUM($D$16:$D$44)-AP16</f>
        <v>-26.26190047722298</v>
      </c>
      <c r="AP16" s="69">
        <f t="shared" ref="AP16:AP44" si="17">IF(OR(D16=0,E16=0),0,(AD16-AC16)*(D16+E16)/SUM($D$16:$E$44))</f>
        <v>0</v>
      </c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</row>
    <row r="17" spans="1:170" s="41" customFormat="1" x14ac:dyDescent="0.25">
      <c r="A17" s="74" t="s">
        <v>36</v>
      </c>
      <c r="B17" s="75">
        <v>4143.5200000000004</v>
      </c>
      <c r="C17" s="76">
        <v>3019.35</v>
      </c>
      <c r="D17" s="66">
        <v>1</v>
      </c>
      <c r="E17" s="66">
        <v>9</v>
      </c>
      <c r="F17" s="77">
        <f t="shared" ref="F17:F44" si="18">IF(D17+E17&lt;&gt;0,E17/(D17+E17),0)</f>
        <v>0.9</v>
      </c>
      <c r="G17" s="78">
        <f t="shared" si="2"/>
        <v>32.745472823711175</v>
      </c>
      <c r="H17" s="79">
        <f t="shared" si="3"/>
        <v>-29.6626515561302</v>
      </c>
      <c r="I17" s="75">
        <v>3459.3</v>
      </c>
      <c r="J17" s="76">
        <v>2316.09</v>
      </c>
      <c r="K17" s="78">
        <f t="shared" ref="K17:K44" si="19">(J17-($I$14*$D$14+$J$14*$E$14)/($D$14+$E$14))*E17/SUM($E$16:$E$44)-(I17-($I$14*$D$14+$J$14*$E$14)/($D$14+$E$14))*D17/SUM($D$16:$D$44)-L17</f>
        <v>31.044538179661647</v>
      </c>
      <c r="L17" s="79">
        <f t="shared" si="4"/>
        <v>-30.165046110004354</v>
      </c>
      <c r="M17" s="75">
        <v>1141</v>
      </c>
      <c r="N17" s="76">
        <v>725.97</v>
      </c>
      <c r="O17" s="78">
        <f t="shared" ref="O17:O44" si="20">(N17-($M$14*$D$14+$N$14*$E$14)/($D$14+$E$14))*E17/SUM($E$16:$E$44)-(M17-($M$14*$D$14+$N$14*$E$14)/($D$14+$E$14))*D17/SUM($D$16:$D$44)-P17</f>
        <v>16.462867859757061</v>
      </c>
      <c r="P17" s="80">
        <f t="shared" si="5"/>
        <v>-10.951093051176166</v>
      </c>
      <c r="Q17" s="71">
        <f t="shared" ref="Q17:R44" si="21">IF(M17&lt;&gt;0,M17/B17,0)</f>
        <v>0.27536973394601688</v>
      </c>
      <c r="R17" s="72">
        <f t="shared" si="21"/>
        <v>0.24043916737046053</v>
      </c>
      <c r="S17" s="81">
        <v>202.33</v>
      </c>
      <c r="T17" s="76">
        <v>1830</v>
      </c>
      <c r="U17" s="75">
        <v>1060</v>
      </c>
      <c r="V17" s="76">
        <v>677.61</v>
      </c>
      <c r="W17" s="75">
        <v>0</v>
      </c>
      <c r="X17" s="76">
        <v>1425</v>
      </c>
      <c r="Y17" s="75">
        <v>147</v>
      </c>
      <c r="Z17" s="76">
        <v>67.430000000000007</v>
      </c>
      <c r="AA17" s="75">
        <v>0</v>
      </c>
      <c r="AB17" s="76">
        <v>0</v>
      </c>
      <c r="AC17" s="75">
        <v>0</v>
      </c>
      <c r="AD17" s="76">
        <v>1956.67</v>
      </c>
      <c r="AE17" s="78">
        <f t="shared" si="6"/>
        <v>-20.555684316002477</v>
      </c>
      <c r="AF17" s="79">
        <f t="shared" si="7"/>
        <v>42.948137789094552</v>
      </c>
      <c r="AG17" s="78">
        <f t="shared" si="8"/>
        <v>18.597347979580597</v>
      </c>
      <c r="AH17" s="79">
        <f t="shared" si="9"/>
        <v>-10.089845244534743</v>
      </c>
      <c r="AI17" s="78">
        <f t="shared" si="10"/>
        <v>-12.595070695782752</v>
      </c>
      <c r="AJ17" s="79">
        <f t="shared" si="11"/>
        <v>37.600432734804805</v>
      </c>
      <c r="AK17" s="78">
        <f t="shared" si="12"/>
        <v>2.0151093041008106</v>
      </c>
      <c r="AL17" s="79">
        <f t="shared" si="13"/>
        <v>-2.0995553913743286</v>
      </c>
      <c r="AM17" s="78">
        <f t="shared" si="14"/>
        <v>0</v>
      </c>
      <c r="AN17" s="79">
        <f t="shared" si="15"/>
        <v>0</v>
      </c>
      <c r="AO17" s="78">
        <f t="shared" si="16"/>
        <v>-1347.9402318700184</v>
      </c>
      <c r="AP17" s="79">
        <f t="shared" si="17"/>
        <v>51.629220153831945</v>
      </c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</row>
    <row r="18" spans="1:170" s="41" customFormat="1" x14ac:dyDescent="0.25">
      <c r="A18" s="74" t="s">
        <v>37</v>
      </c>
      <c r="B18" s="75">
        <v>2617.5</v>
      </c>
      <c r="C18" s="76">
        <v>2449.9899999999998</v>
      </c>
      <c r="D18" s="66">
        <v>4</v>
      </c>
      <c r="E18" s="66">
        <v>62</v>
      </c>
      <c r="F18" s="77">
        <f t="shared" si="18"/>
        <v>0.93939393939393945</v>
      </c>
      <c r="G18" s="78">
        <f t="shared" si="2"/>
        <v>-32.002593158382119</v>
      </c>
      <c r="H18" s="79">
        <f t="shared" si="3"/>
        <v>-29.171761415359484</v>
      </c>
      <c r="I18" s="75">
        <v>1966.36</v>
      </c>
      <c r="J18" s="76">
        <v>1852.66</v>
      </c>
      <c r="K18" s="78">
        <f t="shared" si="19"/>
        <v>-29.987795417784302</v>
      </c>
      <c r="L18" s="79">
        <f t="shared" si="4"/>
        <v>-19.800783672176966</v>
      </c>
      <c r="M18" s="75">
        <v>545.95000000000005</v>
      </c>
      <c r="N18" s="76">
        <v>429.44</v>
      </c>
      <c r="O18" s="78">
        <f t="shared" si="20"/>
        <v>8.2576403499718793</v>
      </c>
      <c r="P18" s="80">
        <f t="shared" si="5"/>
        <v>-20.290143409369772</v>
      </c>
      <c r="Q18" s="71">
        <f t="shared" si="21"/>
        <v>0.20857688634192934</v>
      </c>
      <c r="R18" s="72">
        <f t="shared" si="21"/>
        <v>0.17528234809121671</v>
      </c>
      <c r="S18" s="81">
        <v>1533.25</v>
      </c>
      <c r="T18" s="76">
        <v>1449.76</v>
      </c>
      <c r="U18" s="75">
        <v>409.44</v>
      </c>
      <c r="V18" s="76">
        <v>334.52</v>
      </c>
      <c r="W18" s="75">
        <v>926.25</v>
      </c>
      <c r="X18" s="76">
        <v>913.62</v>
      </c>
      <c r="Y18" s="75">
        <v>85.17</v>
      </c>
      <c r="Z18" s="76">
        <v>56.38</v>
      </c>
      <c r="AA18" s="75">
        <v>0</v>
      </c>
      <c r="AB18" s="76">
        <v>0</v>
      </c>
      <c r="AC18" s="75">
        <v>1947.63</v>
      </c>
      <c r="AD18" s="76">
        <v>19347.07</v>
      </c>
      <c r="AE18" s="78">
        <f t="shared" si="6"/>
        <v>5.9181186238098018</v>
      </c>
      <c r="AF18" s="79">
        <f t="shared" si="7"/>
        <v>-14.53973112392311</v>
      </c>
      <c r="AG18" s="78">
        <f t="shared" si="8"/>
        <v>11.750667909352122</v>
      </c>
      <c r="AH18" s="79">
        <f t="shared" si="9"/>
        <v>-13.047271000171513</v>
      </c>
      <c r="AI18" s="78">
        <f t="shared" si="10"/>
        <v>-6.1334675528088516</v>
      </c>
      <c r="AJ18" s="79">
        <f t="shared" si="11"/>
        <v>-2.199506576777444</v>
      </c>
      <c r="AK18" s="78">
        <f t="shared" si="12"/>
        <v>4.9903263006979426</v>
      </c>
      <c r="AL18" s="79">
        <f t="shared" si="13"/>
        <v>-5.013760439067509</v>
      </c>
      <c r="AM18" s="78">
        <f t="shared" si="14"/>
        <v>0</v>
      </c>
      <c r="AN18" s="79">
        <f t="shared" si="15"/>
        <v>0</v>
      </c>
      <c r="AO18" s="78">
        <f t="shared" si="16"/>
        <v>-8196.5914604784739</v>
      </c>
      <c r="AP18" s="79">
        <f t="shared" si="17"/>
        <v>3030.1015607477862</v>
      </c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</row>
    <row r="19" spans="1:170" s="41" customFormat="1" x14ac:dyDescent="0.25">
      <c r="A19" s="74" t="s">
        <v>38</v>
      </c>
      <c r="B19" s="75">
        <v>5573.46</v>
      </c>
      <c r="C19" s="76">
        <v>0</v>
      </c>
      <c r="D19" s="66">
        <v>2</v>
      </c>
      <c r="E19" s="66">
        <v>0</v>
      </c>
      <c r="F19" s="77">
        <v>0</v>
      </c>
      <c r="G19" s="78">
        <f t="shared" si="2"/>
        <v>-39.193347754469798</v>
      </c>
      <c r="H19" s="79">
        <f t="shared" si="3"/>
        <v>0</v>
      </c>
      <c r="I19" s="75">
        <v>3877.33</v>
      </c>
      <c r="J19" s="76">
        <v>0</v>
      </c>
      <c r="K19" s="78">
        <v>0</v>
      </c>
      <c r="L19" s="79">
        <f t="shared" si="4"/>
        <v>0</v>
      </c>
      <c r="M19" s="75">
        <v>1675.58</v>
      </c>
      <c r="N19" s="76">
        <v>0</v>
      </c>
      <c r="O19" s="78">
        <f t="shared" si="20"/>
        <v>-16.410723287346809</v>
      </c>
      <c r="P19" s="80">
        <f t="shared" si="5"/>
        <v>0</v>
      </c>
      <c r="Q19" s="71">
        <f t="shared" si="21"/>
        <v>0.30063551187233784</v>
      </c>
      <c r="R19" s="72">
        <f t="shared" si="21"/>
        <v>0</v>
      </c>
      <c r="S19" s="81">
        <v>4512</v>
      </c>
      <c r="T19" s="76">
        <v>0</v>
      </c>
      <c r="U19" s="75">
        <v>1574.33</v>
      </c>
      <c r="V19" s="76">
        <v>0</v>
      </c>
      <c r="W19" s="75">
        <v>3905</v>
      </c>
      <c r="X19" s="76">
        <v>0</v>
      </c>
      <c r="Y19" s="75">
        <v>0</v>
      </c>
      <c r="Z19" s="76">
        <v>0</v>
      </c>
      <c r="AA19" s="75">
        <v>0</v>
      </c>
      <c r="AB19" s="76">
        <v>0</v>
      </c>
      <c r="AC19" s="75">
        <v>0</v>
      </c>
      <c r="AD19" s="76">
        <v>0</v>
      </c>
      <c r="AE19" s="78">
        <v>0</v>
      </c>
      <c r="AF19" s="79">
        <v>0</v>
      </c>
      <c r="AG19" s="78">
        <f t="shared" si="8"/>
        <v>-16.866811707889504</v>
      </c>
      <c r="AH19" s="79">
        <f t="shared" si="9"/>
        <v>0</v>
      </c>
      <c r="AI19" s="78">
        <f t="shared" si="10"/>
        <v>-40.14471500888444</v>
      </c>
      <c r="AJ19" s="79">
        <f t="shared" si="11"/>
        <v>0</v>
      </c>
      <c r="AK19" s="78">
        <f t="shared" si="12"/>
        <v>0.72236123130683105</v>
      </c>
      <c r="AL19" s="79">
        <f t="shared" si="13"/>
        <v>0</v>
      </c>
      <c r="AM19" s="78">
        <f t="shared" si="14"/>
        <v>0</v>
      </c>
      <c r="AN19" s="79">
        <f t="shared" si="15"/>
        <v>0</v>
      </c>
      <c r="AO19" s="78">
        <f t="shared" si="16"/>
        <v>580.67004959710243</v>
      </c>
      <c r="AP19" s="79">
        <f t="shared" si="17"/>
        <v>0</v>
      </c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</row>
    <row r="20" spans="1:170" s="41" customFormat="1" x14ac:dyDescent="0.25">
      <c r="A20" s="74" t="s">
        <v>39</v>
      </c>
      <c r="B20" s="75">
        <v>3978.27</v>
      </c>
      <c r="C20" s="76">
        <v>3468.62</v>
      </c>
      <c r="D20" s="66">
        <v>4</v>
      </c>
      <c r="E20" s="66">
        <v>1</v>
      </c>
      <c r="F20" s="77">
        <f t="shared" si="18"/>
        <v>0.2</v>
      </c>
      <c r="G20" s="78">
        <f t="shared" si="2"/>
        <v>-24.98510108308589</v>
      </c>
      <c r="H20" s="79">
        <f t="shared" si="3"/>
        <v>-6.7238808923836046</v>
      </c>
      <c r="I20" s="75">
        <v>2767.4</v>
      </c>
      <c r="J20" s="76">
        <v>2215.5300000000002</v>
      </c>
      <c r="K20" s="78">
        <f t="shared" si="19"/>
        <v>-11.548652176986241</v>
      </c>
      <c r="L20" s="79">
        <f t="shared" si="4"/>
        <v>-7.2808950222304292</v>
      </c>
      <c r="M20" s="75">
        <v>1071.1500000000001</v>
      </c>
      <c r="N20" s="76">
        <v>773.19</v>
      </c>
      <c r="O20" s="78">
        <f t="shared" si="20"/>
        <v>-11.160230390600912</v>
      </c>
      <c r="P20" s="80">
        <f t="shared" si="5"/>
        <v>-3.9310262939166463</v>
      </c>
      <c r="Q20" s="71">
        <f t="shared" si="21"/>
        <v>0.26925020172084851</v>
      </c>
      <c r="R20" s="72">
        <f t="shared" si="21"/>
        <v>0.2229099757252164</v>
      </c>
      <c r="S20" s="81">
        <v>2093.77</v>
      </c>
      <c r="T20" s="76">
        <v>2149.5</v>
      </c>
      <c r="U20" s="75">
        <v>975.41</v>
      </c>
      <c r="V20" s="76">
        <v>699.46</v>
      </c>
      <c r="W20" s="75">
        <v>1486.77</v>
      </c>
      <c r="X20" s="76">
        <v>1542.5</v>
      </c>
      <c r="Y20" s="75">
        <v>73.19</v>
      </c>
      <c r="Z20" s="76">
        <v>0</v>
      </c>
      <c r="AA20" s="75">
        <v>0</v>
      </c>
      <c r="AB20" s="76">
        <v>0</v>
      </c>
      <c r="AC20" s="75">
        <v>6805.94</v>
      </c>
      <c r="AD20" s="76">
        <v>0</v>
      </c>
      <c r="AE20" s="78">
        <f t="shared" si="6"/>
        <v>-14.590511763712547</v>
      </c>
      <c r="AF20" s="79">
        <f t="shared" si="7"/>
        <v>0.73525337414409564</v>
      </c>
      <c r="AG20" s="78">
        <f t="shared" si="8"/>
        <v>-12.248412089048987</v>
      </c>
      <c r="AH20" s="79">
        <f t="shared" si="9"/>
        <v>-3.640645408129608</v>
      </c>
      <c r="AI20" s="78">
        <f t="shared" si="10"/>
        <v>-12.81810284209117</v>
      </c>
      <c r="AJ20" s="79">
        <f t="shared" si="11"/>
        <v>0.73525337414409564</v>
      </c>
      <c r="AK20" s="78">
        <f t="shared" si="12"/>
        <v>0.19400927634978282</v>
      </c>
      <c r="AL20" s="79">
        <f t="shared" si="13"/>
        <v>-0.96560549889837322</v>
      </c>
      <c r="AM20" s="78">
        <f t="shared" si="14"/>
        <v>0</v>
      </c>
      <c r="AN20" s="79">
        <f t="shared" si="15"/>
        <v>0</v>
      </c>
      <c r="AO20" s="78">
        <f t="shared" si="16"/>
        <v>881.66524102758456</v>
      </c>
      <c r="AP20" s="79">
        <f t="shared" si="17"/>
        <v>-89.791680409514882</v>
      </c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</row>
    <row r="21" spans="1:170" s="41" customFormat="1" x14ac:dyDescent="0.25">
      <c r="A21" s="74" t="s">
        <v>40</v>
      </c>
      <c r="B21" s="75">
        <v>2613.0700000000002</v>
      </c>
      <c r="C21" s="76">
        <v>2337.62</v>
      </c>
      <c r="D21" s="66">
        <v>90</v>
      </c>
      <c r="E21" s="66">
        <v>75</v>
      </c>
      <c r="F21" s="77">
        <f t="shared" si="18"/>
        <v>0.45454545454545453</v>
      </c>
      <c r="G21" s="78">
        <f t="shared" si="2"/>
        <v>51.476463482722068</v>
      </c>
      <c r="H21" s="79">
        <f t="shared" si="3"/>
        <v>-119.92361175244415</v>
      </c>
      <c r="I21" s="75">
        <v>1799.75</v>
      </c>
      <c r="J21" s="76">
        <v>1830.62</v>
      </c>
      <c r="K21" s="78">
        <f t="shared" si="19"/>
        <v>67.429479097845686</v>
      </c>
      <c r="L21" s="79">
        <f t="shared" si="4"/>
        <v>13.439977835534339</v>
      </c>
      <c r="M21" s="75">
        <v>381.47</v>
      </c>
      <c r="N21" s="76">
        <v>284.35000000000002</v>
      </c>
      <c r="O21" s="78">
        <f t="shared" si="20"/>
        <v>35.173213307035901</v>
      </c>
      <c r="P21" s="80">
        <f t="shared" si="5"/>
        <v>-42.283467683417548</v>
      </c>
      <c r="Q21" s="71">
        <f t="shared" si="21"/>
        <v>0.1459853735261589</v>
      </c>
      <c r="R21" s="72">
        <f t="shared" si="21"/>
        <v>0.12164081416141205</v>
      </c>
      <c r="S21" s="81">
        <v>1469</v>
      </c>
      <c r="T21" s="76">
        <v>1452.32</v>
      </c>
      <c r="U21" s="75">
        <v>312.67</v>
      </c>
      <c r="V21" s="76">
        <v>195</v>
      </c>
      <c r="W21" s="75">
        <v>933.39</v>
      </c>
      <c r="X21" s="76">
        <v>921.85</v>
      </c>
      <c r="Y21" s="75">
        <v>48.08</v>
      </c>
      <c r="Z21" s="76">
        <v>41.19</v>
      </c>
      <c r="AA21" s="75">
        <v>0</v>
      </c>
      <c r="AB21" s="76">
        <v>0</v>
      </c>
      <c r="AC21" s="75">
        <v>126042.03</v>
      </c>
      <c r="AD21" s="76">
        <v>14813.42</v>
      </c>
      <c r="AE21" s="78">
        <f t="shared" si="6"/>
        <v>3.9206887129566752</v>
      </c>
      <c r="AF21" s="79">
        <f t="shared" si="7"/>
        <v>-7.2620288401915927</v>
      </c>
      <c r="AG21" s="78">
        <f t="shared" si="8"/>
        <v>18.515779870768043</v>
      </c>
      <c r="AH21" s="79">
        <f t="shared" si="9"/>
        <v>-51.230391704157164</v>
      </c>
      <c r="AI21" s="78">
        <f t="shared" si="10"/>
        <v>5.1446249459571662</v>
      </c>
      <c r="AJ21" s="79">
        <f t="shared" si="11"/>
        <v>-5.0242094014274814</v>
      </c>
      <c r="AK21" s="78">
        <f t="shared" si="12"/>
        <v>2.2456769149738589</v>
      </c>
      <c r="AL21" s="79">
        <f t="shared" si="13"/>
        <v>-2.9997229441798492</v>
      </c>
      <c r="AM21" s="78">
        <f t="shared" si="14"/>
        <v>0</v>
      </c>
      <c r="AN21" s="79">
        <f t="shared" si="15"/>
        <v>0</v>
      </c>
      <c r="AO21" s="78">
        <f t="shared" si="16"/>
        <v>-11474.872948916549</v>
      </c>
      <c r="AP21" s="79">
        <f t="shared" si="17"/>
        <v>-48425.981635157055</v>
      </c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</row>
    <row r="22" spans="1:170" s="41" customFormat="1" x14ac:dyDescent="0.25">
      <c r="A22" s="74" t="s">
        <v>41</v>
      </c>
      <c r="B22" s="75">
        <v>2050</v>
      </c>
      <c r="C22" s="76">
        <v>2930.72</v>
      </c>
      <c r="D22" s="66">
        <v>0.875</v>
      </c>
      <c r="E22" s="66">
        <v>1</v>
      </c>
      <c r="F22" s="77">
        <f t="shared" si="18"/>
        <v>0.53333333333333333</v>
      </c>
      <c r="G22" s="78">
        <f t="shared" si="2"/>
        <v>0.47441725977974158</v>
      </c>
      <c r="H22" s="79">
        <f t="shared" si="3"/>
        <v>4.3572964629206954</v>
      </c>
      <c r="I22" s="75">
        <v>1114.71</v>
      </c>
      <c r="J22" s="76">
        <v>1072.55</v>
      </c>
      <c r="K22" s="78">
        <f t="shared" si="19"/>
        <v>1.5362113223174119</v>
      </c>
      <c r="L22" s="79">
        <f t="shared" si="4"/>
        <v>-0.20858345317097021</v>
      </c>
      <c r="M22" s="75">
        <v>57</v>
      </c>
      <c r="N22" s="76">
        <v>81.650000000000006</v>
      </c>
      <c r="O22" s="78">
        <f t="shared" si="20"/>
        <v>0.64741430058760374</v>
      </c>
      <c r="P22" s="80">
        <f t="shared" si="5"/>
        <v>0.12195403512012352</v>
      </c>
      <c r="Q22" s="71">
        <f>IF(M22&lt;&gt;0,M22/B22,0)</f>
        <v>2.7804878048780488E-2</v>
      </c>
      <c r="R22" s="72">
        <f t="shared" si="21"/>
        <v>2.7860048042801774E-2</v>
      </c>
      <c r="S22" s="81">
        <v>531.13</v>
      </c>
      <c r="T22" s="76">
        <v>0</v>
      </c>
      <c r="U22" s="75">
        <v>0</v>
      </c>
      <c r="V22" s="76">
        <v>0</v>
      </c>
      <c r="W22" s="75">
        <v>0</v>
      </c>
      <c r="X22" s="76">
        <v>607</v>
      </c>
      <c r="Y22" s="75">
        <v>0</v>
      </c>
      <c r="Z22" s="76">
        <v>0</v>
      </c>
      <c r="AA22" s="75">
        <v>0</v>
      </c>
      <c r="AB22" s="76">
        <v>0</v>
      </c>
      <c r="AC22" s="75">
        <v>0</v>
      </c>
      <c r="AD22" s="76">
        <v>0</v>
      </c>
      <c r="AE22" s="78">
        <f t="shared" si="6"/>
        <v>1.8651524820405467</v>
      </c>
      <c r="AF22" s="79">
        <f t="shared" si="7"/>
        <v>-2.6277260313732733</v>
      </c>
      <c r="AG22" s="78">
        <f t="shared" si="8"/>
        <v>0.53683808562548641</v>
      </c>
      <c r="AH22" s="79">
        <f t="shared" si="9"/>
        <v>0</v>
      </c>
      <c r="AI22" s="78">
        <f t="shared" si="10"/>
        <v>1.1512242115562477</v>
      </c>
      <c r="AJ22" s="79">
        <f t="shared" si="11"/>
        <v>3.0030871934245416</v>
      </c>
      <c r="AK22" s="78">
        <f t="shared" si="12"/>
        <v>8.621138491701355E-2</v>
      </c>
      <c r="AL22" s="79">
        <f t="shared" si="13"/>
        <v>0</v>
      </c>
      <c r="AM22" s="78">
        <f t="shared" si="14"/>
        <v>0</v>
      </c>
      <c r="AN22" s="79">
        <f t="shared" si="15"/>
        <v>0</v>
      </c>
      <c r="AO22" s="78">
        <f t="shared" si="16"/>
        <v>69.301018639984932</v>
      </c>
      <c r="AP22" s="79">
        <f t="shared" si="17"/>
        <v>0</v>
      </c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</row>
    <row r="23" spans="1:170" s="41" customFormat="1" x14ac:dyDescent="0.25">
      <c r="A23" s="74" t="s">
        <v>42</v>
      </c>
      <c r="B23" s="75">
        <v>2286.2800000000002</v>
      </c>
      <c r="C23" s="76">
        <v>2826.46</v>
      </c>
      <c r="D23" s="66">
        <v>3.5</v>
      </c>
      <c r="E23" s="66">
        <v>4</v>
      </c>
      <c r="F23" s="77">
        <f t="shared" si="18"/>
        <v>0.53333333333333333</v>
      </c>
      <c r="G23" s="78">
        <f t="shared" si="2"/>
        <v>1.2248413765811055</v>
      </c>
      <c r="H23" s="79">
        <f t="shared" si="3"/>
        <v>10.690000923519396</v>
      </c>
      <c r="I23" s="75">
        <v>1913.56</v>
      </c>
      <c r="J23" s="76">
        <v>1966.67</v>
      </c>
      <c r="K23" s="78">
        <f t="shared" si="19"/>
        <v>0.72946019167654397</v>
      </c>
      <c r="L23" s="79">
        <f t="shared" si="4"/>
        <v>1.0510310434449937</v>
      </c>
      <c r="M23" s="75">
        <v>64.56</v>
      </c>
      <c r="N23" s="76">
        <v>95.15</v>
      </c>
      <c r="O23" s="78">
        <f t="shared" si="20"/>
        <v>2.5257149458796944</v>
      </c>
      <c r="P23" s="80">
        <f t="shared" si="5"/>
        <v>0.60536696703035742</v>
      </c>
      <c r="Q23" s="71">
        <f t="shared" si="21"/>
        <v>2.8238011092254666E-2</v>
      </c>
      <c r="R23" s="72">
        <f t="shared" si="21"/>
        <v>3.3664017888100313E-2</v>
      </c>
      <c r="S23" s="81">
        <v>537.63</v>
      </c>
      <c r="T23" s="76">
        <v>1207.27</v>
      </c>
      <c r="U23" s="75">
        <v>238</v>
      </c>
      <c r="V23" s="76">
        <v>473.27</v>
      </c>
      <c r="W23" s="75">
        <v>0</v>
      </c>
      <c r="X23" s="76">
        <v>1200.42</v>
      </c>
      <c r="Y23" s="75">
        <v>49</v>
      </c>
      <c r="Z23" s="76">
        <v>96.78</v>
      </c>
      <c r="AA23" s="75">
        <v>0</v>
      </c>
      <c r="AB23" s="76">
        <v>0</v>
      </c>
      <c r="AC23" s="75">
        <v>0.46575342465753428</v>
      </c>
      <c r="AD23" s="76">
        <v>799.33</v>
      </c>
      <c r="AE23" s="78">
        <f t="shared" si="6"/>
        <v>4.3934116746751144</v>
      </c>
      <c r="AF23" s="79">
        <f t="shared" si="7"/>
        <v>13.251975671860365</v>
      </c>
      <c r="AG23" s="78">
        <f t="shared" si="8"/>
        <v>1.2749252595208205E-2</v>
      </c>
      <c r="AH23" s="79">
        <f t="shared" si="9"/>
        <v>4.6559230576408028</v>
      </c>
      <c r="AI23" s="78">
        <f t="shared" si="10"/>
        <v>3.109899791148905</v>
      </c>
      <c r="AJ23" s="79">
        <f t="shared" si="11"/>
        <v>23.755953401849681</v>
      </c>
      <c r="AK23" s="78">
        <f t="shared" si="12"/>
        <v>-9.2974022469522133E-2</v>
      </c>
      <c r="AL23" s="79">
        <f t="shared" si="13"/>
        <v>0.94555193477314403</v>
      </c>
      <c r="AM23" s="78">
        <f t="shared" si="14"/>
        <v>0</v>
      </c>
      <c r="AN23" s="79">
        <f t="shared" si="15"/>
        <v>0</v>
      </c>
      <c r="AO23" s="78">
        <f t="shared" si="16"/>
        <v>275.18848647795068</v>
      </c>
      <c r="AP23" s="79">
        <f t="shared" si="17"/>
        <v>15.809284930314046</v>
      </c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</row>
    <row r="24" spans="1:170" s="41" customFormat="1" x14ac:dyDescent="0.25">
      <c r="A24" s="74" t="s">
        <v>43</v>
      </c>
      <c r="B24" s="75">
        <v>3002.92</v>
      </c>
      <c r="C24" s="76">
        <v>2496.4499999999998</v>
      </c>
      <c r="D24" s="66">
        <v>1</v>
      </c>
      <c r="E24" s="66">
        <v>3</v>
      </c>
      <c r="F24" s="77">
        <f t="shared" si="18"/>
        <v>0.75</v>
      </c>
      <c r="G24" s="78">
        <f t="shared" si="2"/>
        <v>0.74360322296052228</v>
      </c>
      <c r="H24" s="79">
        <f t="shared" si="3"/>
        <v>-5.3455413802657121</v>
      </c>
      <c r="I24" s="75">
        <v>2294.79</v>
      </c>
      <c r="J24" s="76">
        <v>2015.88</v>
      </c>
      <c r="K24" s="78">
        <f t="shared" si="19"/>
        <v>0.86048500109340686</v>
      </c>
      <c r="L24" s="79">
        <f t="shared" si="4"/>
        <v>-2.9437576685093063</v>
      </c>
      <c r="M24" s="75">
        <v>849.2</v>
      </c>
      <c r="N24" s="76">
        <v>364.3</v>
      </c>
      <c r="O24" s="78">
        <f t="shared" si="20"/>
        <v>1.1984687170564703</v>
      </c>
      <c r="P24" s="80">
        <f t="shared" si="5"/>
        <v>-5.1178806549071867</v>
      </c>
      <c r="Q24" s="71">
        <f t="shared" si="21"/>
        <v>0.28279141635474803</v>
      </c>
      <c r="R24" s="72">
        <f t="shared" si="21"/>
        <v>0.14592721664763966</v>
      </c>
      <c r="S24" s="81">
        <v>1587</v>
      </c>
      <c r="T24" s="76">
        <v>1566</v>
      </c>
      <c r="U24" s="75">
        <v>464.78</v>
      </c>
      <c r="V24" s="76">
        <v>304.06</v>
      </c>
      <c r="W24" s="75">
        <v>980</v>
      </c>
      <c r="X24" s="76">
        <v>560</v>
      </c>
      <c r="Y24" s="75">
        <v>0</v>
      </c>
      <c r="Z24" s="76">
        <v>49.22</v>
      </c>
      <c r="AA24" s="75">
        <v>0</v>
      </c>
      <c r="AB24" s="76">
        <v>0</v>
      </c>
      <c r="AC24" s="75">
        <v>0</v>
      </c>
      <c r="AD24" s="76">
        <v>0</v>
      </c>
      <c r="AE24" s="78">
        <f t="shared" si="6"/>
        <v>0.63310067369145895</v>
      </c>
      <c r="AF24" s="79">
        <f t="shared" si="7"/>
        <v>-0.22164465612095466</v>
      </c>
      <c r="AG24" s="78">
        <f t="shared" si="8"/>
        <v>0.43680209589750674</v>
      </c>
      <c r="AH24" s="79">
        <f t="shared" si="9"/>
        <v>-1.6963204348457059</v>
      </c>
      <c r="AI24" s="78">
        <f t="shared" si="10"/>
        <v>-0.80275285701123078</v>
      </c>
      <c r="AJ24" s="79">
        <f t="shared" si="11"/>
        <v>-4.4328931224190926</v>
      </c>
      <c r="AK24" s="78">
        <f t="shared" si="12"/>
        <v>-0.21023996227881303</v>
      </c>
      <c r="AL24" s="79">
        <f t="shared" si="13"/>
        <v>0.51949285591778038</v>
      </c>
      <c r="AM24" s="78">
        <f t="shared" si="14"/>
        <v>0</v>
      </c>
      <c r="AN24" s="79">
        <f t="shared" si="15"/>
        <v>0</v>
      </c>
      <c r="AO24" s="78">
        <f t="shared" si="16"/>
        <v>-263.89135937769095</v>
      </c>
      <c r="AP24" s="79">
        <f t="shared" si="17"/>
        <v>0</v>
      </c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</row>
    <row r="25" spans="1:170" s="41" customFormat="1" x14ac:dyDescent="0.25">
      <c r="A25" s="74" t="s">
        <v>44</v>
      </c>
      <c r="B25" s="75">
        <v>0</v>
      </c>
      <c r="C25" s="76">
        <v>3566.01</v>
      </c>
      <c r="D25" s="66">
        <v>0</v>
      </c>
      <c r="E25" s="66">
        <v>1</v>
      </c>
      <c r="F25" s="77">
        <f t="shared" si="18"/>
        <v>1</v>
      </c>
      <c r="G25" s="78">
        <f t="shared" si="2"/>
        <v>3.8021234517399654</v>
      </c>
      <c r="H25" s="79">
        <f t="shared" si="3"/>
        <v>0</v>
      </c>
      <c r="I25" s="75">
        <v>0</v>
      </c>
      <c r="J25" s="76">
        <v>2406.69</v>
      </c>
      <c r="K25" s="78">
        <f t="shared" si="19"/>
        <v>1.5538217291368397</v>
      </c>
      <c r="L25" s="79">
        <f t="shared" si="4"/>
        <v>0</v>
      </c>
      <c r="M25" s="75">
        <v>0</v>
      </c>
      <c r="N25" s="76">
        <v>577.66</v>
      </c>
      <c r="O25" s="78">
        <f t="shared" si="20"/>
        <v>0.48074423486191514</v>
      </c>
      <c r="P25" s="80">
        <f t="shared" si="5"/>
        <v>0</v>
      </c>
      <c r="Q25" s="71">
        <f t="shared" si="21"/>
        <v>0</v>
      </c>
      <c r="R25" s="72">
        <f t="shared" si="21"/>
        <v>0.161990572095984</v>
      </c>
      <c r="S25" s="81">
        <v>0</v>
      </c>
      <c r="T25" s="76">
        <v>2757</v>
      </c>
      <c r="U25" s="75">
        <v>0</v>
      </c>
      <c r="V25" s="76">
        <v>496</v>
      </c>
      <c r="W25" s="75">
        <v>0</v>
      </c>
      <c r="X25" s="76">
        <v>2150</v>
      </c>
      <c r="Y25" s="75">
        <v>0</v>
      </c>
      <c r="Z25" s="76">
        <v>73.25</v>
      </c>
      <c r="AA25" s="75">
        <v>0</v>
      </c>
      <c r="AB25" s="76">
        <v>0</v>
      </c>
      <c r="AC25" s="75">
        <v>0</v>
      </c>
      <c r="AD25" s="76">
        <v>0</v>
      </c>
      <c r="AE25" s="78">
        <f t="shared" si="6"/>
        <v>5.5300679291705368</v>
      </c>
      <c r="AF25" s="79">
        <f t="shared" si="7"/>
        <v>0</v>
      </c>
      <c r="AG25" s="78">
        <f t="shared" si="8"/>
        <v>0.71043213904886604</v>
      </c>
      <c r="AH25" s="79">
        <f t="shared" si="9"/>
        <v>0</v>
      </c>
      <c r="AI25" s="78">
        <f t="shared" si="10"/>
        <v>5.1947829852647649</v>
      </c>
      <c r="AJ25" s="79">
        <f t="shared" si="11"/>
        <v>0</v>
      </c>
      <c r="AK25" s="78">
        <f t="shared" si="12"/>
        <v>8.6442756219843223E-2</v>
      </c>
      <c r="AL25" s="79">
        <f t="shared" si="13"/>
        <v>0</v>
      </c>
      <c r="AM25" s="78">
        <f t="shared" si="14"/>
        <v>0</v>
      </c>
      <c r="AN25" s="79">
        <f t="shared" si="15"/>
        <v>0</v>
      </c>
      <c r="AO25" s="78">
        <f t="shared" si="16"/>
        <v>-184.74212805874737</v>
      </c>
      <c r="AP25" s="79">
        <f t="shared" si="17"/>
        <v>0</v>
      </c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</row>
    <row r="26" spans="1:170" s="41" customFormat="1" x14ac:dyDescent="0.25">
      <c r="A26" s="90" t="s">
        <v>45</v>
      </c>
      <c r="B26" s="75">
        <v>0</v>
      </c>
      <c r="C26" s="76">
        <v>0</v>
      </c>
      <c r="D26" s="66">
        <v>0</v>
      </c>
      <c r="E26" s="66">
        <v>0</v>
      </c>
      <c r="F26" s="77">
        <f t="shared" si="18"/>
        <v>0</v>
      </c>
      <c r="G26" s="78">
        <f t="shared" si="2"/>
        <v>0</v>
      </c>
      <c r="H26" s="79">
        <f t="shared" si="3"/>
        <v>0</v>
      </c>
      <c r="I26" s="75">
        <v>0</v>
      </c>
      <c r="J26" s="76">
        <v>0</v>
      </c>
      <c r="K26" s="78">
        <f t="shared" si="19"/>
        <v>0</v>
      </c>
      <c r="L26" s="79">
        <f t="shared" si="4"/>
        <v>0</v>
      </c>
      <c r="M26" s="75">
        <v>0</v>
      </c>
      <c r="N26" s="76">
        <v>0</v>
      </c>
      <c r="O26" s="78">
        <f t="shared" si="20"/>
        <v>0</v>
      </c>
      <c r="P26" s="80">
        <f t="shared" si="5"/>
        <v>0</v>
      </c>
      <c r="Q26" s="71">
        <f t="shared" si="21"/>
        <v>0</v>
      </c>
      <c r="R26" s="72">
        <f t="shared" si="21"/>
        <v>0</v>
      </c>
      <c r="S26" s="81">
        <v>0</v>
      </c>
      <c r="T26" s="76">
        <v>0</v>
      </c>
      <c r="U26" s="75">
        <v>0</v>
      </c>
      <c r="V26" s="76">
        <v>0</v>
      </c>
      <c r="W26" s="75">
        <v>0</v>
      </c>
      <c r="X26" s="76">
        <v>0</v>
      </c>
      <c r="Y26" s="75">
        <v>0</v>
      </c>
      <c r="Z26" s="76">
        <v>0</v>
      </c>
      <c r="AA26" s="75">
        <v>0</v>
      </c>
      <c r="AB26" s="76">
        <v>0</v>
      </c>
      <c r="AC26" s="75">
        <v>0</v>
      </c>
      <c r="AD26" s="76">
        <v>0</v>
      </c>
      <c r="AE26" s="78">
        <f>(T26-($S$14*$D$14+$T$14*$E$14)/($D$14+$E$14))*E26/SUM($E$16:$E$44)-(S26-($S$14*$D$14+$T$14*$E$14)/($D$14+$E$14))*D26/SUM($D$16:$D$44)-AF26</f>
        <v>0</v>
      </c>
      <c r="AF26" s="79">
        <f t="shared" si="7"/>
        <v>0</v>
      </c>
      <c r="AG26" s="78">
        <f t="shared" si="8"/>
        <v>0</v>
      </c>
      <c r="AH26" s="79">
        <f t="shared" si="9"/>
        <v>0</v>
      </c>
      <c r="AI26" s="78">
        <f t="shared" si="10"/>
        <v>0</v>
      </c>
      <c r="AJ26" s="79">
        <f t="shared" si="11"/>
        <v>0</v>
      </c>
      <c r="AK26" s="78">
        <f t="shared" si="12"/>
        <v>0</v>
      </c>
      <c r="AL26" s="79">
        <f t="shared" si="13"/>
        <v>0</v>
      </c>
      <c r="AM26" s="78">
        <f t="shared" si="14"/>
        <v>0</v>
      </c>
      <c r="AN26" s="79">
        <f t="shared" si="15"/>
        <v>0</v>
      </c>
      <c r="AO26" s="78">
        <f t="shared" si="16"/>
        <v>0</v>
      </c>
      <c r="AP26" s="79">
        <f t="shared" si="17"/>
        <v>0</v>
      </c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</row>
    <row r="27" spans="1:170" s="41" customFormat="1" x14ac:dyDescent="0.25">
      <c r="A27" s="74" t="s">
        <v>46</v>
      </c>
      <c r="B27" s="75">
        <v>0</v>
      </c>
      <c r="C27" s="76">
        <v>0</v>
      </c>
      <c r="D27" s="66">
        <v>0</v>
      </c>
      <c r="E27" s="66">
        <v>1.61</v>
      </c>
      <c r="F27" s="77">
        <f t="shared" si="18"/>
        <v>1</v>
      </c>
      <c r="G27" s="78">
        <f t="shared" si="2"/>
        <v>-18.667131391655957</v>
      </c>
      <c r="H27" s="79">
        <f t="shared" si="3"/>
        <v>0</v>
      </c>
      <c r="I27" s="75">
        <v>0</v>
      </c>
      <c r="J27" s="76">
        <v>0</v>
      </c>
      <c r="K27" s="78">
        <f t="shared" si="19"/>
        <v>-14.228068962465061</v>
      </c>
      <c r="L27" s="79">
        <f t="shared" si="4"/>
        <v>0</v>
      </c>
      <c r="M27" s="75">
        <v>0</v>
      </c>
      <c r="N27" s="76">
        <v>0</v>
      </c>
      <c r="O27" s="78">
        <f t="shared" si="20"/>
        <v>-3.2415132019318995</v>
      </c>
      <c r="P27" s="80">
        <f t="shared" si="5"/>
        <v>0</v>
      </c>
      <c r="Q27" s="71">
        <f t="shared" si="21"/>
        <v>0</v>
      </c>
      <c r="R27" s="72">
        <f t="shared" si="21"/>
        <v>0</v>
      </c>
      <c r="S27" s="81">
        <v>0</v>
      </c>
      <c r="T27" s="76">
        <v>0</v>
      </c>
      <c r="U27" s="75">
        <v>0</v>
      </c>
      <c r="V27" s="76">
        <v>0</v>
      </c>
      <c r="W27" s="75">
        <v>0</v>
      </c>
      <c r="X27" s="76">
        <v>0</v>
      </c>
      <c r="Y27" s="75">
        <v>0</v>
      </c>
      <c r="Z27" s="76">
        <v>0</v>
      </c>
      <c r="AA27" s="75">
        <v>0</v>
      </c>
      <c r="AB27" s="76">
        <v>0</v>
      </c>
      <c r="AC27" s="75">
        <v>0</v>
      </c>
      <c r="AD27" s="76">
        <v>0</v>
      </c>
      <c r="AE27" s="78">
        <f t="shared" si="6"/>
        <v>-10.26143671149323</v>
      </c>
      <c r="AF27" s="79">
        <f t="shared" si="7"/>
        <v>0</v>
      </c>
      <c r="AG27" s="78">
        <f t="shared" si="8"/>
        <v>-2.3040692015136495</v>
      </c>
      <c r="AH27" s="79">
        <f t="shared" si="9"/>
        <v>0</v>
      </c>
      <c r="AI27" s="78">
        <f t="shared" si="10"/>
        <v>-6.5817817174575906</v>
      </c>
      <c r="AJ27" s="79">
        <f t="shared" si="11"/>
        <v>0</v>
      </c>
      <c r="AK27" s="78">
        <f t="shared" si="12"/>
        <v>-0.37001286258535732</v>
      </c>
      <c r="AL27" s="79">
        <f t="shared" si="13"/>
        <v>0</v>
      </c>
      <c r="AM27" s="78">
        <f t="shared" si="14"/>
        <v>0</v>
      </c>
      <c r="AN27" s="79">
        <f t="shared" si="15"/>
        <v>0</v>
      </c>
      <c r="AO27" s="78">
        <f t="shared" si="16"/>
        <v>-297.43482617458329</v>
      </c>
      <c r="AP27" s="79">
        <f t="shared" si="17"/>
        <v>0</v>
      </c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</row>
    <row r="28" spans="1:170" s="41" customFormat="1" x14ac:dyDescent="0.25">
      <c r="A28" s="74" t="s">
        <v>47</v>
      </c>
      <c r="B28" s="75">
        <v>0</v>
      </c>
      <c r="C28" s="76">
        <v>3277.85</v>
      </c>
      <c r="D28" s="66">
        <v>0</v>
      </c>
      <c r="E28" s="66">
        <v>2</v>
      </c>
      <c r="F28" s="77">
        <f t="shared" si="18"/>
        <v>1</v>
      </c>
      <c r="G28" s="78">
        <f t="shared" si="2"/>
        <v>5.1159260192348608</v>
      </c>
      <c r="H28" s="79">
        <f t="shared" si="3"/>
        <v>0</v>
      </c>
      <c r="I28" s="75">
        <v>0</v>
      </c>
      <c r="J28" s="76">
        <v>2448.06</v>
      </c>
      <c r="K28" s="78">
        <f t="shared" si="19"/>
        <v>3.4648819194800167</v>
      </c>
      <c r="L28" s="79">
        <f t="shared" si="4"/>
        <v>0</v>
      </c>
      <c r="M28" s="75">
        <v>0</v>
      </c>
      <c r="N28" s="76">
        <v>763.42</v>
      </c>
      <c r="O28" s="78">
        <f t="shared" si="20"/>
        <v>2.5655642868301727</v>
      </c>
      <c r="P28" s="80">
        <f t="shared" si="5"/>
        <v>0</v>
      </c>
      <c r="Q28" s="71">
        <f t="shared" si="21"/>
        <v>0</v>
      </c>
      <c r="R28" s="72">
        <f t="shared" si="21"/>
        <v>0.23290266485653704</v>
      </c>
      <c r="S28" s="81">
        <v>0</v>
      </c>
      <c r="T28" s="76">
        <v>1789.5</v>
      </c>
      <c r="U28" s="75">
        <v>0</v>
      </c>
      <c r="V28" s="76">
        <v>586.19000000000005</v>
      </c>
      <c r="W28" s="75">
        <v>0</v>
      </c>
      <c r="X28" s="76">
        <v>1182.5</v>
      </c>
      <c r="Y28" s="75">
        <v>0</v>
      </c>
      <c r="Z28" s="76">
        <v>73.3</v>
      </c>
      <c r="AA28" s="75">
        <v>0</v>
      </c>
      <c r="AB28" s="76">
        <v>0</v>
      </c>
      <c r="AC28" s="75">
        <v>0</v>
      </c>
      <c r="AD28" s="76">
        <v>0</v>
      </c>
      <c r="AE28" s="78">
        <f t="shared" si="6"/>
        <v>2.705574310912207</v>
      </c>
      <c r="AF28" s="79">
        <f t="shared" si="7"/>
        <v>0</v>
      </c>
      <c r="AG28" s="78">
        <f t="shared" si="8"/>
        <v>2.1996734832270448</v>
      </c>
      <c r="AH28" s="79">
        <f t="shared" si="9"/>
        <v>0</v>
      </c>
      <c r="AI28" s="78">
        <f t="shared" si="10"/>
        <v>2.0350044231006632</v>
      </c>
      <c r="AJ28" s="79">
        <f t="shared" si="11"/>
        <v>0</v>
      </c>
      <c r="AK28" s="78">
        <f t="shared" si="12"/>
        <v>0.17331727272637523</v>
      </c>
      <c r="AL28" s="79">
        <f t="shared" si="13"/>
        <v>0</v>
      </c>
      <c r="AM28" s="78">
        <f t="shared" si="14"/>
        <v>0</v>
      </c>
      <c r="AN28" s="79">
        <f t="shared" si="15"/>
        <v>0</v>
      </c>
      <c r="AO28" s="78">
        <f t="shared" si="16"/>
        <v>-369.48425611749474</v>
      </c>
      <c r="AP28" s="79">
        <f t="shared" si="17"/>
        <v>0</v>
      </c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</row>
    <row r="29" spans="1:170" s="41" customFormat="1" x14ac:dyDescent="0.25">
      <c r="A29" s="74" t="s">
        <v>48</v>
      </c>
      <c r="B29" s="75">
        <v>0</v>
      </c>
      <c r="C29" s="76">
        <v>0</v>
      </c>
      <c r="D29" s="66">
        <v>0</v>
      </c>
      <c r="E29" s="66">
        <v>0</v>
      </c>
      <c r="F29" s="77">
        <f t="shared" si="18"/>
        <v>0</v>
      </c>
      <c r="G29" s="78">
        <f t="shared" si="2"/>
        <v>0</v>
      </c>
      <c r="H29" s="79">
        <f t="shared" si="3"/>
        <v>0</v>
      </c>
      <c r="I29" s="75">
        <v>0</v>
      </c>
      <c r="J29" s="76">
        <v>0</v>
      </c>
      <c r="K29" s="78">
        <f t="shared" si="19"/>
        <v>0</v>
      </c>
      <c r="L29" s="79">
        <f t="shared" si="4"/>
        <v>0</v>
      </c>
      <c r="M29" s="75">
        <v>0</v>
      </c>
      <c r="N29" s="76">
        <v>0</v>
      </c>
      <c r="O29" s="78">
        <f t="shared" si="20"/>
        <v>0</v>
      </c>
      <c r="P29" s="80">
        <f t="shared" si="5"/>
        <v>0</v>
      </c>
      <c r="Q29" s="71">
        <f t="shared" si="21"/>
        <v>0</v>
      </c>
      <c r="R29" s="72">
        <f t="shared" si="21"/>
        <v>0</v>
      </c>
      <c r="S29" s="81">
        <v>0</v>
      </c>
      <c r="T29" s="76">
        <v>0</v>
      </c>
      <c r="U29" s="75">
        <v>0</v>
      </c>
      <c r="V29" s="76">
        <v>0</v>
      </c>
      <c r="W29" s="75">
        <v>0</v>
      </c>
      <c r="X29" s="76">
        <v>0</v>
      </c>
      <c r="Y29" s="75">
        <v>0</v>
      </c>
      <c r="Z29" s="76">
        <v>0</v>
      </c>
      <c r="AA29" s="75">
        <v>0</v>
      </c>
      <c r="AB29" s="76">
        <v>0</v>
      </c>
      <c r="AC29" s="75">
        <v>0</v>
      </c>
      <c r="AD29" s="76">
        <v>0</v>
      </c>
      <c r="AE29" s="78">
        <f t="shared" si="6"/>
        <v>0</v>
      </c>
      <c r="AF29" s="79">
        <f t="shared" si="7"/>
        <v>0</v>
      </c>
      <c r="AG29" s="78">
        <f t="shared" si="8"/>
        <v>0</v>
      </c>
      <c r="AH29" s="79">
        <f t="shared" si="9"/>
        <v>0</v>
      </c>
      <c r="AI29" s="78">
        <f t="shared" si="10"/>
        <v>0</v>
      </c>
      <c r="AJ29" s="79">
        <f t="shared" si="11"/>
        <v>0</v>
      </c>
      <c r="AK29" s="78">
        <f t="shared" si="12"/>
        <v>0</v>
      </c>
      <c r="AL29" s="79">
        <f t="shared" si="13"/>
        <v>0</v>
      </c>
      <c r="AM29" s="78">
        <f t="shared" si="14"/>
        <v>0</v>
      </c>
      <c r="AN29" s="79">
        <f t="shared" si="15"/>
        <v>0</v>
      </c>
      <c r="AO29" s="78">
        <f t="shared" si="16"/>
        <v>0</v>
      </c>
      <c r="AP29" s="79">
        <f t="shared" si="17"/>
        <v>0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</row>
    <row r="30" spans="1:170" s="41" customFormat="1" x14ac:dyDescent="0.25">
      <c r="A30" s="74" t="s">
        <v>49</v>
      </c>
      <c r="B30" s="75">
        <v>0</v>
      </c>
      <c r="C30" s="76">
        <v>2416.4299999999998</v>
      </c>
      <c r="D30" s="66">
        <v>0</v>
      </c>
      <c r="E30" s="66">
        <v>5</v>
      </c>
      <c r="F30" s="77">
        <f t="shared" si="18"/>
        <v>1</v>
      </c>
      <c r="G30" s="78">
        <f t="shared" si="2"/>
        <v>-5.8065322598874607</v>
      </c>
      <c r="H30" s="79">
        <f t="shared" si="3"/>
        <v>0</v>
      </c>
      <c r="I30" s="75">
        <v>0</v>
      </c>
      <c r="J30" s="76">
        <v>1903.55</v>
      </c>
      <c r="K30" s="78">
        <f t="shared" si="19"/>
        <v>-3.0926848865467087</v>
      </c>
      <c r="L30" s="79">
        <f t="shared" si="4"/>
        <v>0</v>
      </c>
      <c r="M30" s="75">
        <v>0</v>
      </c>
      <c r="N30" s="76">
        <v>314.99</v>
      </c>
      <c r="O30" s="78">
        <f t="shared" si="20"/>
        <v>-3.2668025509181766</v>
      </c>
      <c r="P30" s="80">
        <f t="shared" si="5"/>
        <v>0</v>
      </c>
      <c r="Q30" s="71">
        <f t="shared" si="21"/>
        <v>0</v>
      </c>
      <c r="R30" s="72">
        <f t="shared" si="21"/>
        <v>0.13035345530389875</v>
      </c>
      <c r="S30" s="81">
        <v>0</v>
      </c>
      <c r="T30" s="76">
        <v>1616.33</v>
      </c>
      <c r="U30" s="75">
        <v>0</v>
      </c>
      <c r="V30" s="76">
        <v>209.8</v>
      </c>
      <c r="W30" s="75">
        <v>0</v>
      </c>
      <c r="X30" s="76">
        <v>956</v>
      </c>
      <c r="Y30" s="75">
        <v>0</v>
      </c>
      <c r="Z30" s="76">
        <v>50.23</v>
      </c>
      <c r="AA30" s="75">
        <v>0</v>
      </c>
      <c r="AB30" s="76">
        <v>0</v>
      </c>
      <c r="AC30" s="75">
        <v>0</v>
      </c>
      <c r="AD30" s="76">
        <v>895.53</v>
      </c>
      <c r="AE30" s="78">
        <f t="shared" si="6"/>
        <v>3.0255393349852784</v>
      </c>
      <c r="AF30" s="79">
        <f t="shared" si="7"/>
        <v>0</v>
      </c>
      <c r="AG30" s="78">
        <f t="shared" si="8"/>
        <v>-2.6263290072728314</v>
      </c>
      <c r="AH30" s="79">
        <f t="shared" si="9"/>
        <v>0</v>
      </c>
      <c r="AI30" s="78">
        <f t="shared" si="10"/>
        <v>0.19782581100065433</v>
      </c>
      <c r="AJ30" s="79">
        <f t="shared" si="11"/>
        <v>0</v>
      </c>
      <c r="AK30" s="78">
        <f t="shared" si="12"/>
        <v>-6.4742308879627689E-2</v>
      </c>
      <c r="AL30" s="79">
        <f t="shared" si="13"/>
        <v>0</v>
      </c>
      <c r="AM30" s="78">
        <f t="shared" si="14"/>
        <v>0</v>
      </c>
      <c r="AN30" s="79">
        <f t="shared" si="15"/>
        <v>0</v>
      </c>
      <c r="AO30" s="78">
        <f t="shared" si="16"/>
        <v>-904.37792581681447</v>
      </c>
      <c r="AP30" s="79">
        <f t="shared" si="17"/>
        <v>0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</row>
    <row r="31" spans="1:170" s="41" customFormat="1" x14ac:dyDescent="0.25">
      <c r="A31" s="74" t="s">
        <v>50</v>
      </c>
      <c r="B31" s="75">
        <v>0</v>
      </c>
      <c r="C31" s="76">
        <v>3214.42</v>
      </c>
      <c r="D31" s="66">
        <v>0</v>
      </c>
      <c r="E31" s="66">
        <v>1</v>
      </c>
      <c r="F31" s="77">
        <f t="shared" si="18"/>
        <v>1</v>
      </c>
      <c r="G31" s="78">
        <f t="shared" si="2"/>
        <v>2.284097459770706</v>
      </c>
      <c r="H31" s="79">
        <f t="shared" si="3"/>
        <v>0</v>
      </c>
      <c r="I31" s="75">
        <v>0</v>
      </c>
      <c r="J31" s="76">
        <v>2350.64</v>
      </c>
      <c r="K31" s="78">
        <f t="shared" si="19"/>
        <v>1.3118200884477493</v>
      </c>
      <c r="L31" s="79">
        <f t="shared" si="4"/>
        <v>0</v>
      </c>
      <c r="M31" s="75">
        <v>0</v>
      </c>
      <c r="N31" s="76">
        <v>422.93</v>
      </c>
      <c r="O31" s="78">
        <f t="shared" si="20"/>
        <v>-0.18731845673171188</v>
      </c>
      <c r="P31" s="80">
        <f t="shared" si="5"/>
        <v>0</v>
      </c>
      <c r="Q31" s="71">
        <f t="shared" si="21"/>
        <v>0</v>
      </c>
      <c r="R31" s="72">
        <f t="shared" si="21"/>
        <v>0.1315727254061386</v>
      </c>
      <c r="S31" s="81">
        <v>0</v>
      </c>
      <c r="T31" s="76">
        <v>2677</v>
      </c>
      <c r="U31" s="75">
        <v>0</v>
      </c>
      <c r="V31" s="76">
        <v>256</v>
      </c>
      <c r="W31" s="75">
        <v>0</v>
      </c>
      <c r="X31" s="76">
        <v>2070</v>
      </c>
      <c r="Y31" s="75">
        <v>0</v>
      </c>
      <c r="Z31" s="76">
        <v>96.91</v>
      </c>
      <c r="AA31" s="75">
        <v>0</v>
      </c>
      <c r="AB31" s="76">
        <v>0</v>
      </c>
      <c r="AC31" s="75">
        <v>0</v>
      </c>
      <c r="AD31" s="76">
        <v>0</v>
      </c>
      <c r="AE31" s="78">
        <f t="shared" si="6"/>
        <v>5.1846596998194725</v>
      </c>
      <c r="AF31" s="79">
        <f t="shared" si="7"/>
        <v>0</v>
      </c>
      <c r="AG31" s="78">
        <f t="shared" si="8"/>
        <v>-0.32579254900432669</v>
      </c>
      <c r="AH31" s="79">
        <f t="shared" si="9"/>
        <v>0</v>
      </c>
      <c r="AI31" s="78">
        <f t="shared" si="10"/>
        <v>4.8493747559137006</v>
      </c>
      <c r="AJ31" s="79">
        <f t="shared" si="11"/>
        <v>0</v>
      </c>
      <c r="AK31" s="78">
        <f t="shared" si="12"/>
        <v>0.18859724005042047</v>
      </c>
      <c r="AL31" s="79">
        <f t="shared" si="13"/>
        <v>0</v>
      </c>
      <c r="AM31" s="78">
        <f t="shared" si="14"/>
        <v>0</v>
      </c>
      <c r="AN31" s="79">
        <f t="shared" si="15"/>
        <v>0</v>
      </c>
      <c r="AO31" s="78">
        <f t="shared" si="16"/>
        <v>-184.74212805874737</v>
      </c>
      <c r="AP31" s="79">
        <f t="shared" si="17"/>
        <v>0</v>
      </c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</row>
    <row r="32" spans="1:170" s="41" customFormat="1" x14ac:dyDescent="0.25">
      <c r="A32" s="74" t="s">
        <v>51</v>
      </c>
      <c r="B32" s="75">
        <v>0</v>
      </c>
      <c r="C32" s="76">
        <v>2400.9499999999998</v>
      </c>
      <c r="D32" s="66">
        <v>0</v>
      </c>
      <c r="E32" s="66">
        <v>15</v>
      </c>
      <c r="F32" s="77">
        <f t="shared" si="18"/>
        <v>1</v>
      </c>
      <c r="G32" s="78">
        <f t="shared" si="2"/>
        <v>-18.422144165353846</v>
      </c>
      <c r="H32" s="79">
        <f t="shared" si="3"/>
        <v>0</v>
      </c>
      <c r="I32" s="75">
        <v>0</v>
      </c>
      <c r="J32" s="76">
        <v>1897.82</v>
      </c>
      <c r="K32" s="78">
        <f t="shared" si="19"/>
        <v>-9.6491526260491778</v>
      </c>
      <c r="L32" s="79">
        <f t="shared" si="4"/>
        <v>0</v>
      </c>
      <c r="M32" s="75">
        <v>0</v>
      </c>
      <c r="N32" s="76">
        <v>394.12</v>
      </c>
      <c r="O32" s="78">
        <f t="shared" si="20"/>
        <v>-4.6756289299014586</v>
      </c>
      <c r="P32" s="80">
        <f t="shared" si="5"/>
        <v>0</v>
      </c>
      <c r="Q32" s="71">
        <f t="shared" si="21"/>
        <v>0</v>
      </c>
      <c r="R32" s="72">
        <f t="shared" si="21"/>
        <v>0.16415168995605908</v>
      </c>
      <c r="S32" s="81">
        <v>0</v>
      </c>
      <c r="T32" s="76">
        <v>1539.67</v>
      </c>
      <c r="U32" s="75">
        <v>0</v>
      </c>
      <c r="V32" s="76">
        <v>299.13</v>
      </c>
      <c r="W32" s="75">
        <v>0</v>
      </c>
      <c r="X32" s="76">
        <v>932.67</v>
      </c>
      <c r="Y32" s="75">
        <v>0</v>
      </c>
      <c r="Z32" s="76">
        <v>47.67</v>
      </c>
      <c r="AA32" s="75">
        <v>0</v>
      </c>
      <c r="AB32" s="76">
        <v>0</v>
      </c>
      <c r="AC32" s="75">
        <v>0</v>
      </c>
      <c r="AD32" s="76">
        <v>1105.04</v>
      </c>
      <c r="AE32" s="78">
        <f t="shared" si="6"/>
        <v>4.1118064683209843</v>
      </c>
      <c r="AF32" s="79">
        <f t="shared" si="7"/>
        <v>0</v>
      </c>
      <c r="AG32" s="78">
        <f t="shared" si="8"/>
        <v>-2.0936150603315133</v>
      </c>
      <c r="AH32" s="79">
        <f t="shared" si="9"/>
        <v>0</v>
      </c>
      <c r="AI32" s="78">
        <f t="shared" si="10"/>
        <v>-0.91746769026560149</v>
      </c>
      <c r="AJ32" s="79">
        <f t="shared" si="11"/>
        <v>0</v>
      </c>
      <c r="AK32" s="78">
        <f t="shared" si="12"/>
        <v>-0.36002287672739364</v>
      </c>
      <c r="AL32" s="79">
        <f t="shared" si="13"/>
        <v>0</v>
      </c>
      <c r="AM32" s="78">
        <f t="shared" si="14"/>
        <v>0</v>
      </c>
      <c r="AN32" s="79">
        <f t="shared" si="15"/>
        <v>0</v>
      </c>
      <c r="AO32" s="78">
        <f t="shared" si="16"/>
        <v>-2699.565062800817</v>
      </c>
      <c r="AP32" s="79">
        <f t="shared" si="17"/>
        <v>0</v>
      </c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</row>
    <row r="33" spans="1:170" s="41" customFormat="1" x14ac:dyDescent="0.25">
      <c r="A33" s="74" t="s">
        <v>52</v>
      </c>
      <c r="B33" s="75">
        <v>3673.54</v>
      </c>
      <c r="C33" s="76">
        <v>0</v>
      </c>
      <c r="D33" s="66">
        <v>11</v>
      </c>
      <c r="E33" s="66">
        <v>0</v>
      </c>
      <c r="F33" s="77">
        <f t="shared" si="18"/>
        <v>0</v>
      </c>
      <c r="G33" s="91">
        <f>(C33-($B$14*$D$14+$C$14*$E$14)/($D$14+$E$14))*E33/SUM($E$16:$E$44)-(B33-($B$14*$D$14+$C$14*$E$14)/($D$14+$E$14))*D33/SUM($D$16:$D$44)-H33</f>
        <v>-73.754286271297204</v>
      </c>
      <c r="H33" s="79">
        <f t="shared" si="3"/>
        <v>0</v>
      </c>
      <c r="I33" s="75">
        <v>3184.07</v>
      </c>
      <c r="J33" s="76">
        <v>1</v>
      </c>
      <c r="K33" s="78">
        <f t="shared" si="19"/>
        <v>-84.884594792462892</v>
      </c>
      <c r="L33" s="79">
        <f t="shared" si="4"/>
        <v>0</v>
      </c>
      <c r="M33" s="75">
        <v>826.68</v>
      </c>
      <c r="N33" s="76">
        <v>0</v>
      </c>
      <c r="O33" s="78">
        <f t="shared" si="20"/>
        <v>-26.897485289907035</v>
      </c>
      <c r="P33" s="80">
        <f t="shared" si="5"/>
        <v>0</v>
      </c>
      <c r="Q33" s="71">
        <f t="shared" si="21"/>
        <v>0.22503634096811248</v>
      </c>
      <c r="R33" s="72">
        <f t="shared" si="21"/>
        <v>0</v>
      </c>
      <c r="S33" s="81">
        <v>554.01</v>
      </c>
      <c r="T33" s="76">
        <v>0</v>
      </c>
      <c r="U33" s="75">
        <v>0</v>
      </c>
      <c r="V33" s="76">
        <v>0</v>
      </c>
      <c r="W33" s="75">
        <v>0</v>
      </c>
      <c r="X33" s="76">
        <v>0</v>
      </c>
      <c r="Y33" s="75">
        <v>71.680000000000007</v>
      </c>
      <c r="Z33" s="76">
        <v>0</v>
      </c>
      <c r="AA33" s="75">
        <v>0</v>
      </c>
      <c r="AB33" s="76">
        <v>0</v>
      </c>
      <c r="AC33" s="75">
        <v>81717.39</v>
      </c>
      <c r="AD33" s="76">
        <v>0</v>
      </c>
      <c r="AE33" s="78">
        <f t="shared" si="6"/>
        <v>68.830402959612769</v>
      </c>
      <c r="AF33" s="79">
        <f t="shared" si="7"/>
        <v>0</v>
      </c>
      <c r="AG33" s="78">
        <f t="shared" si="8"/>
        <v>24.739779033240463</v>
      </c>
      <c r="AH33" s="79">
        <f t="shared" si="9"/>
        <v>0</v>
      </c>
      <c r="AI33" s="78">
        <f t="shared" si="10"/>
        <v>70.671412658938792</v>
      </c>
      <c r="AJ33" s="79">
        <f t="shared" si="11"/>
        <v>0</v>
      </c>
      <c r="AK33" s="78">
        <f t="shared" si="12"/>
        <v>-1.377174381332362</v>
      </c>
      <c r="AL33" s="79">
        <f t="shared" si="13"/>
        <v>0</v>
      </c>
      <c r="AM33" s="78">
        <f t="shared" si="14"/>
        <v>0</v>
      </c>
      <c r="AN33" s="79">
        <f t="shared" si="15"/>
        <v>0</v>
      </c>
      <c r="AO33" s="78">
        <f t="shared" si="16"/>
        <v>-2905.6619027884558</v>
      </c>
      <c r="AP33" s="79">
        <f t="shared" si="17"/>
        <v>0</v>
      </c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</row>
    <row r="34" spans="1:170" s="41" customFormat="1" x14ac:dyDescent="0.25">
      <c r="A34" s="74" t="s">
        <v>53</v>
      </c>
      <c r="B34" s="75">
        <v>0</v>
      </c>
      <c r="C34" s="76">
        <v>0</v>
      </c>
      <c r="D34" s="66">
        <v>0</v>
      </c>
      <c r="E34" s="66">
        <v>0</v>
      </c>
      <c r="F34" s="77">
        <f t="shared" si="18"/>
        <v>0</v>
      </c>
      <c r="G34" s="78">
        <f t="shared" si="2"/>
        <v>0</v>
      </c>
      <c r="H34" s="79">
        <f t="shared" si="3"/>
        <v>0</v>
      </c>
      <c r="I34" s="75">
        <v>0</v>
      </c>
      <c r="J34" s="76">
        <v>0</v>
      </c>
      <c r="K34" s="78">
        <f t="shared" si="19"/>
        <v>0</v>
      </c>
      <c r="L34" s="79">
        <f t="shared" si="4"/>
        <v>0</v>
      </c>
      <c r="M34" s="75">
        <v>0</v>
      </c>
      <c r="N34" s="76">
        <v>0</v>
      </c>
      <c r="O34" s="78">
        <f t="shared" si="20"/>
        <v>0</v>
      </c>
      <c r="P34" s="80">
        <f t="shared" si="5"/>
        <v>0</v>
      </c>
      <c r="Q34" s="71">
        <f t="shared" si="21"/>
        <v>0</v>
      </c>
      <c r="R34" s="72">
        <f t="shared" si="21"/>
        <v>0</v>
      </c>
      <c r="S34" s="81">
        <v>0</v>
      </c>
      <c r="T34" s="76">
        <v>0</v>
      </c>
      <c r="U34" s="75">
        <v>0</v>
      </c>
      <c r="V34" s="76">
        <v>0</v>
      </c>
      <c r="W34" s="75">
        <v>0</v>
      </c>
      <c r="X34" s="76">
        <v>0</v>
      </c>
      <c r="Y34" s="75">
        <v>0</v>
      </c>
      <c r="Z34" s="76">
        <v>0</v>
      </c>
      <c r="AA34" s="75">
        <v>0</v>
      </c>
      <c r="AB34" s="76">
        <v>0</v>
      </c>
      <c r="AC34" s="75">
        <v>0</v>
      </c>
      <c r="AD34" s="76">
        <v>0</v>
      </c>
      <c r="AE34" s="78">
        <f t="shared" si="6"/>
        <v>0</v>
      </c>
      <c r="AF34" s="79">
        <f t="shared" si="7"/>
        <v>0</v>
      </c>
      <c r="AG34" s="78">
        <f t="shared" si="8"/>
        <v>0</v>
      </c>
      <c r="AH34" s="79">
        <f t="shared" si="9"/>
        <v>0</v>
      </c>
      <c r="AI34" s="78">
        <f t="shared" si="10"/>
        <v>0</v>
      </c>
      <c r="AJ34" s="79">
        <f t="shared" si="11"/>
        <v>0</v>
      </c>
      <c r="AK34" s="78">
        <f t="shared" si="12"/>
        <v>0</v>
      </c>
      <c r="AL34" s="79">
        <f t="shared" si="13"/>
        <v>0</v>
      </c>
      <c r="AM34" s="78">
        <f t="shared" si="14"/>
        <v>0</v>
      </c>
      <c r="AN34" s="79">
        <f t="shared" si="15"/>
        <v>0</v>
      </c>
      <c r="AO34" s="78">
        <f t="shared" si="16"/>
        <v>0</v>
      </c>
      <c r="AP34" s="79">
        <f t="shared" si="17"/>
        <v>0</v>
      </c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</row>
    <row r="35" spans="1:170" s="41" customFormat="1" x14ac:dyDescent="0.25">
      <c r="A35" s="74" t="s">
        <v>54</v>
      </c>
      <c r="B35" s="75">
        <v>0</v>
      </c>
      <c r="C35" s="76">
        <v>0</v>
      </c>
      <c r="D35" s="66">
        <v>0</v>
      </c>
      <c r="E35" s="66">
        <v>0</v>
      </c>
      <c r="F35" s="77">
        <f t="shared" si="18"/>
        <v>0</v>
      </c>
      <c r="G35" s="78">
        <f t="shared" si="2"/>
        <v>0</v>
      </c>
      <c r="H35" s="79">
        <f t="shared" si="3"/>
        <v>0</v>
      </c>
      <c r="I35" s="75">
        <v>0</v>
      </c>
      <c r="J35" s="76">
        <v>0</v>
      </c>
      <c r="K35" s="78">
        <f t="shared" si="19"/>
        <v>0</v>
      </c>
      <c r="L35" s="79">
        <f t="shared" si="4"/>
        <v>0</v>
      </c>
      <c r="M35" s="75">
        <v>0</v>
      </c>
      <c r="N35" s="76">
        <v>0</v>
      </c>
      <c r="O35" s="78">
        <f t="shared" si="20"/>
        <v>0</v>
      </c>
      <c r="P35" s="80">
        <f t="shared" si="5"/>
        <v>0</v>
      </c>
      <c r="Q35" s="71">
        <f t="shared" si="21"/>
        <v>0</v>
      </c>
      <c r="R35" s="72">
        <f t="shared" si="21"/>
        <v>0</v>
      </c>
      <c r="S35" s="81">
        <v>0</v>
      </c>
      <c r="T35" s="76">
        <v>0</v>
      </c>
      <c r="U35" s="75">
        <v>0</v>
      </c>
      <c r="V35" s="76">
        <v>0</v>
      </c>
      <c r="W35" s="75">
        <v>0</v>
      </c>
      <c r="X35" s="76">
        <v>0</v>
      </c>
      <c r="Y35" s="75">
        <v>0</v>
      </c>
      <c r="Z35" s="76">
        <v>0</v>
      </c>
      <c r="AA35" s="75">
        <v>0</v>
      </c>
      <c r="AB35" s="76">
        <v>0</v>
      </c>
      <c r="AC35" s="75">
        <v>0</v>
      </c>
      <c r="AD35" s="76">
        <v>0</v>
      </c>
      <c r="AE35" s="78">
        <f t="shared" si="6"/>
        <v>0</v>
      </c>
      <c r="AF35" s="79">
        <f t="shared" si="7"/>
        <v>0</v>
      </c>
      <c r="AG35" s="78">
        <f t="shared" si="8"/>
        <v>0</v>
      </c>
      <c r="AH35" s="79">
        <f t="shared" si="9"/>
        <v>0</v>
      </c>
      <c r="AI35" s="78">
        <f t="shared" si="10"/>
        <v>0</v>
      </c>
      <c r="AJ35" s="79">
        <f t="shared" si="11"/>
        <v>0</v>
      </c>
      <c r="AK35" s="78">
        <f t="shared" si="12"/>
        <v>0</v>
      </c>
      <c r="AL35" s="79">
        <f t="shared" si="13"/>
        <v>0</v>
      </c>
      <c r="AM35" s="78">
        <f t="shared" si="14"/>
        <v>0</v>
      </c>
      <c r="AN35" s="79">
        <f t="shared" si="15"/>
        <v>0</v>
      </c>
      <c r="AO35" s="78">
        <f t="shared" si="16"/>
        <v>0</v>
      </c>
      <c r="AP35" s="79">
        <f t="shared" si="17"/>
        <v>0</v>
      </c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</row>
    <row r="36" spans="1:170" s="41" customFormat="1" x14ac:dyDescent="0.25">
      <c r="A36" s="74" t="s">
        <v>55</v>
      </c>
      <c r="B36" s="75">
        <v>0</v>
      </c>
      <c r="C36" s="76">
        <v>0</v>
      </c>
      <c r="D36" s="66">
        <v>0</v>
      </c>
      <c r="E36" s="66">
        <v>0</v>
      </c>
      <c r="F36" s="77">
        <f t="shared" si="18"/>
        <v>0</v>
      </c>
      <c r="G36" s="78">
        <f t="shared" si="2"/>
        <v>0</v>
      </c>
      <c r="H36" s="79">
        <f t="shared" si="3"/>
        <v>0</v>
      </c>
      <c r="I36" s="75">
        <v>0</v>
      </c>
      <c r="J36" s="76">
        <v>0</v>
      </c>
      <c r="K36" s="78">
        <f t="shared" si="19"/>
        <v>0</v>
      </c>
      <c r="L36" s="79">
        <f t="shared" si="4"/>
        <v>0</v>
      </c>
      <c r="M36" s="75">
        <v>0</v>
      </c>
      <c r="N36" s="76">
        <v>0</v>
      </c>
      <c r="O36" s="78">
        <f t="shared" si="20"/>
        <v>0</v>
      </c>
      <c r="P36" s="80">
        <f t="shared" si="5"/>
        <v>0</v>
      </c>
      <c r="Q36" s="71">
        <f t="shared" si="21"/>
        <v>0</v>
      </c>
      <c r="R36" s="72">
        <f t="shared" si="21"/>
        <v>0</v>
      </c>
      <c r="S36" s="81">
        <v>0</v>
      </c>
      <c r="T36" s="76">
        <v>0</v>
      </c>
      <c r="U36" s="75">
        <v>0</v>
      </c>
      <c r="V36" s="76">
        <v>0</v>
      </c>
      <c r="W36" s="75">
        <v>0</v>
      </c>
      <c r="X36" s="76">
        <v>0</v>
      </c>
      <c r="Y36" s="75">
        <v>0</v>
      </c>
      <c r="Z36" s="76">
        <v>0</v>
      </c>
      <c r="AA36" s="75">
        <v>0</v>
      </c>
      <c r="AB36" s="76">
        <v>0</v>
      </c>
      <c r="AC36" s="75">
        <v>0</v>
      </c>
      <c r="AD36" s="76">
        <v>0</v>
      </c>
      <c r="AE36" s="78">
        <f t="shared" si="6"/>
        <v>0</v>
      </c>
      <c r="AF36" s="79">
        <f t="shared" si="7"/>
        <v>0</v>
      </c>
      <c r="AG36" s="78">
        <f t="shared" si="8"/>
        <v>0</v>
      </c>
      <c r="AH36" s="79">
        <f t="shared" si="9"/>
        <v>0</v>
      </c>
      <c r="AI36" s="78">
        <f t="shared" si="10"/>
        <v>0</v>
      </c>
      <c r="AJ36" s="79">
        <f t="shared" si="11"/>
        <v>0</v>
      </c>
      <c r="AK36" s="78">
        <f t="shared" si="12"/>
        <v>0</v>
      </c>
      <c r="AL36" s="79">
        <f t="shared" si="13"/>
        <v>0</v>
      </c>
      <c r="AM36" s="78">
        <f t="shared" si="14"/>
        <v>0</v>
      </c>
      <c r="AN36" s="79">
        <f t="shared" si="15"/>
        <v>0</v>
      </c>
      <c r="AO36" s="78">
        <f t="shared" si="16"/>
        <v>0</v>
      </c>
      <c r="AP36" s="79">
        <f t="shared" si="17"/>
        <v>0</v>
      </c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</row>
    <row r="37" spans="1:170" s="41" customFormat="1" x14ac:dyDescent="0.25">
      <c r="A37" s="74" t="s">
        <v>56</v>
      </c>
      <c r="B37" s="75">
        <v>0</v>
      </c>
      <c r="C37" s="76">
        <v>0</v>
      </c>
      <c r="D37" s="66">
        <v>0</v>
      </c>
      <c r="E37" s="66">
        <v>0</v>
      </c>
      <c r="F37" s="77">
        <f t="shared" si="18"/>
        <v>0</v>
      </c>
      <c r="G37" s="78">
        <f t="shared" si="2"/>
        <v>0</v>
      </c>
      <c r="H37" s="79">
        <f t="shared" si="3"/>
        <v>0</v>
      </c>
      <c r="I37" s="75">
        <v>0</v>
      </c>
      <c r="J37" s="76">
        <v>0</v>
      </c>
      <c r="K37" s="78">
        <f t="shared" si="19"/>
        <v>0</v>
      </c>
      <c r="L37" s="79">
        <f t="shared" si="4"/>
        <v>0</v>
      </c>
      <c r="M37" s="75">
        <v>0</v>
      </c>
      <c r="N37" s="76">
        <v>0</v>
      </c>
      <c r="O37" s="78">
        <f t="shared" si="20"/>
        <v>0</v>
      </c>
      <c r="P37" s="80">
        <f t="shared" si="5"/>
        <v>0</v>
      </c>
      <c r="Q37" s="71">
        <f t="shared" si="21"/>
        <v>0</v>
      </c>
      <c r="R37" s="72">
        <f t="shared" si="21"/>
        <v>0</v>
      </c>
      <c r="S37" s="81">
        <v>0</v>
      </c>
      <c r="T37" s="76">
        <v>0</v>
      </c>
      <c r="U37" s="75">
        <v>0</v>
      </c>
      <c r="V37" s="76">
        <v>0</v>
      </c>
      <c r="W37" s="75">
        <v>0</v>
      </c>
      <c r="X37" s="76">
        <v>0</v>
      </c>
      <c r="Y37" s="75">
        <v>0</v>
      </c>
      <c r="Z37" s="76">
        <v>0</v>
      </c>
      <c r="AA37" s="75">
        <v>0</v>
      </c>
      <c r="AB37" s="76">
        <v>0</v>
      </c>
      <c r="AC37" s="75">
        <v>0</v>
      </c>
      <c r="AD37" s="76">
        <v>0</v>
      </c>
      <c r="AE37" s="78">
        <f t="shared" si="6"/>
        <v>0</v>
      </c>
      <c r="AF37" s="79">
        <f t="shared" si="7"/>
        <v>0</v>
      </c>
      <c r="AG37" s="78">
        <f t="shared" si="8"/>
        <v>0</v>
      </c>
      <c r="AH37" s="79">
        <f t="shared" si="9"/>
        <v>0</v>
      </c>
      <c r="AI37" s="78">
        <f t="shared" si="10"/>
        <v>0</v>
      </c>
      <c r="AJ37" s="79">
        <f t="shared" si="11"/>
        <v>0</v>
      </c>
      <c r="AK37" s="78">
        <f t="shared" si="12"/>
        <v>0</v>
      </c>
      <c r="AL37" s="79">
        <f t="shared" si="13"/>
        <v>0</v>
      </c>
      <c r="AM37" s="78">
        <f t="shared" si="14"/>
        <v>0</v>
      </c>
      <c r="AN37" s="79">
        <f t="shared" si="15"/>
        <v>0</v>
      </c>
      <c r="AO37" s="78">
        <f t="shared" si="16"/>
        <v>0</v>
      </c>
      <c r="AP37" s="79">
        <f t="shared" si="17"/>
        <v>0</v>
      </c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</row>
    <row r="38" spans="1:170" s="41" customFormat="1" x14ac:dyDescent="0.25">
      <c r="A38" s="74" t="s">
        <v>57</v>
      </c>
      <c r="B38" s="75">
        <v>0</v>
      </c>
      <c r="C38" s="76">
        <v>4579.33</v>
      </c>
      <c r="D38" s="66">
        <v>0</v>
      </c>
      <c r="E38" s="66">
        <v>1</v>
      </c>
      <c r="F38" s="77">
        <f t="shared" si="18"/>
        <v>1</v>
      </c>
      <c r="G38" s="91">
        <f>(C38-($B$14*$D$14+$C$14*$E$14)/($D$14+$E$14))*E38/SUM($E$16:$E$44)-(B38-($B$14*$D$14+$C$14*$E$14)/($D$14+$E$14))*D38/SUM($D$16:$D$44)-H38</f>
        <v>8.17723678881522</v>
      </c>
      <c r="H38" s="79">
        <f t="shared" si="3"/>
        <v>0</v>
      </c>
      <c r="I38" s="75">
        <v>0</v>
      </c>
      <c r="J38" s="76">
        <v>3769.7</v>
      </c>
      <c r="K38" s="78">
        <f t="shared" si="19"/>
        <v>7.4387576127342649</v>
      </c>
      <c r="L38" s="79">
        <f t="shared" si="4"/>
        <v>0</v>
      </c>
      <c r="M38" s="75">
        <v>0</v>
      </c>
      <c r="N38" s="76">
        <v>851.94</v>
      </c>
      <c r="O38" s="78">
        <f t="shared" si="20"/>
        <v>1.6649763491920393</v>
      </c>
      <c r="P38" s="80">
        <f t="shared" si="5"/>
        <v>0</v>
      </c>
      <c r="Q38" s="71">
        <f t="shared" si="21"/>
        <v>0</v>
      </c>
      <c r="R38" s="72">
        <f t="shared" si="21"/>
        <v>0.18604031594141501</v>
      </c>
      <c r="S38" s="81">
        <v>0</v>
      </c>
      <c r="T38" s="76">
        <v>607</v>
      </c>
      <c r="U38" s="75">
        <v>0</v>
      </c>
      <c r="V38" s="76">
        <v>0</v>
      </c>
      <c r="W38" s="75">
        <v>0</v>
      </c>
      <c r="X38" s="76">
        <v>0</v>
      </c>
      <c r="Y38" s="75">
        <v>0</v>
      </c>
      <c r="Z38" s="76">
        <v>73.84</v>
      </c>
      <c r="AA38" s="75">
        <v>0</v>
      </c>
      <c r="AB38" s="76">
        <v>0</v>
      </c>
      <c r="AC38" s="75">
        <v>0</v>
      </c>
      <c r="AD38" s="76">
        <v>11798.88</v>
      </c>
      <c r="AE38" s="78">
        <f t="shared" si="6"/>
        <v>-3.7527782346393153</v>
      </c>
      <c r="AF38" s="79">
        <f t="shared" si="7"/>
        <v>0</v>
      </c>
      <c r="AG38" s="78">
        <f t="shared" si="8"/>
        <v>-1.4310988829277325</v>
      </c>
      <c r="AH38" s="79">
        <f t="shared" si="9"/>
        <v>0</v>
      </c>
      <c r="AI38" s="78">
        <f t="shared" si="10"/>
        <v>-4.0880631785450872</v>
      </c>
      <c r="AJ38" s="79">
        <f t="shared" si="11"/>
        <v>0</v>
      </c>
      <c r="AK38" s="78">
        <f t="shared" si="12"/>
        <v>8.899014191130733E-2</v>
      </c>
      <c r="AL38" s="79">
        <f t="shared" si="13"/>
        <v>0</v>
      </c>
      <c r="AM38" s="78">
        <f t="shared" si="14"/>
        <v>0</v>
      </c>
      <c r="AN38" s="79">
        <f t="shared" si="15"/>
        <v>0</v>
      </c>
      <c r="AO38" s="78">
        <f t="shared" si="16"/>
        <v>-133.79924994467632</v>
      </c>
      <c r="AP38" s="79">
        <f t="shared" si="17"/>
        <v>0</v>
      </c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</row>
    <row r="39" spans="1:170" s="41" customFormat="1" x14ac:dyDescent="0.25">
      <c r="A39" s="74" t="s">
        <v>58</v>
      </c>
      <c r="B39" s="75">
        <v>3506.56</v>
      </c>
      <c r="C39" s="76">
        <v>3562.71</v>
      </c>
      <c r="D39" s="66">
        <v>11</v>
      </c>
      <c r="E39" s="66">
        <v>3</v>
      </c>
      <c r="F39" s="77">
        <f t="shared" si="18"/>
        <v>0.21428571428571427</v>
      </c>
      <c r="G39" s="91">
        <f>(C39-($B$14*$D$14+$C$14*$E$14)/($D$14+$E$14))*E39/SUM($E$16:$E$44)-(B39-($B$14*$D$14+$C$14*$E$14)/($D$14+$E$14))*D39/SUM($D$16:$D$44)-H39</f>
        <v>-52.001576869950718</v>
      </c>
      <c r="H39" s="79">
        <f t="shared" si="3"/>
        <v>2.0742245735319371</v>
      </c>
      <c r="I39" s="75">
        <v>3184.07</v>
      </c>
      <c r="J39" s="76">
        <v>3107.01</v>
      </c>
      <c r="K39" s="78">
        <f t="shared" si="19"/>
        <v>-68.305362485721261</v>
      </c>
      <c r="L39" s="79">
        <f t="shared" si="4"/>
        <v>-2.846656200113459</v>
      </c>
      <c r="M39" s="75">
        <v>789.11</v>
      </c>
      <c r="N39" s="76">
        <v>825.43</v>
      </c>
      <c r="O39" s="78">
        <f t="shared" si="20"/>
        <v>-20.783417228340081</v>
      </c>
      <c r="P39" s="80">
        <f t="shared" si="5"/>
        <v>1.3416889850521765</v>
      </c>
      <c r="Q39" s="71">
        <f t="shared" si="21"/>
        <v>0.22503821409016245</v>
      </c>
      <c r="R39" s="72">
        <f t="shared" si="21"/>
        <v>0.23168599184328781</v>
      </c>
      <c r="S39" s="81">
        <v>528.83000000000004</v>
      </c>
      <c r="T39" s="76">
        <v>607</v>
      </c>
      <c r="U39" s="75">
        <v>0</v>
      </c>
      <c r="V39" s="76">
        <v>0</v>
      </c>
      <c r="W39" s="75">
        <v>0</v>
      </c>
      <c r="X39" s="76">
        <v>0</v>
      </c>
      <c r="Y39" s="75">
        <v>71.680000000000007</v>
      </c>
      <c r="Z39" s="76">
        <v>73.23</v>
      </c>
      <c r="AA39" s="75">
        <v>0</v>
      </c>
      <c r="AB39" s="76">
        <v>0</v>
      </c>
      <c r="AC39" s="75">
        <v>81717.39</v>
      </c>
      <c r="AD39" s="76">
        <v>20290.37</v>
      </c>
      <c r="AE39" s="78">
        <f t="shared" si="6"/>
        <v>56.563831034232905</v>
      </c>
      <c r="AF39" s="79">
        <f t="shared" si="7"/>
        <v>2.8876604614958361</v>
      </c>
      <c r="AG39" s="78">
        <f t="shared" si="8"/>
        <v>20.446482384457266</v>
      </c>
      <c r="AH39" s="79">
        <f t="shared" si="9"/>
        <v>0</v>
      </c>
      <c r="AI39" s="78">
        <f t="shared" si="10"/>
        <v>58.407223123303531</v>
      </c>
      <c r="AJ39" s="79">
        <f t="shared" si="11"/>
        <v>0</v>
      </c>
      <c r="AK39" s="78">
        <f>(Z39-($Y$14*$D$14+$Z$14*$E$14)/($D$14+$E$14))*E39/SUM($E$16:$E$44)-(Y39-($Y$14*$D$14+$Z$14*$E$14)/($D$14+$E$14))*D39/SUM($D$16:$D$44)-AL39</f>
        <v>-1.1753633716760921</v>
      </c>
      <c r="AL39" s="79">
        <f>IF(OR(D39=0,E39=0),0,(Z39-Y39)*(D39+E39)/SUM($D$16:$E$44))</f>
        <v>5.725820283124651E-2</v>
      </c>
      <c r="AM39" s="78">
        <f t="shared" si="14"/>
        <v>0</v>
      </c>
      <c r="AN39" s="79">
        <f t="shared" si="15"/>
        <v>0</v>
      </c>
      <c r="AO39" s="78">
        <f t="shared" si="16"/>
        <v>-927.90922051219059</v>
      </c>
      <c r="AP39" s="79">
        <f t="shared" si="17"/>
        <v>-2269.1617874058338</v>
      </c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</row>
    <row r="40" spans="1:170" s="41" customFormat="1" x14ac:dyDescent="0.25">
      <c r="A40" s="74" t="s">
        <v>59</v>
      </c>
      <c r="B40" s="75">
        <v>0</v>
      </c>
      <c r="C40" s="76">
        <v>0</v>
      </c>
      <c r="D40" s="66">
        <v>0</v>
      </c>
      <c r="E40" s="66">
        <v>0</v>
      </c>
      <c r="F40" s="77">
        <f t="shared" si="18"/>
        <v>0</v>
      </c>
      <c r="G40" s="78">
        <f t="shared" si="2"/>
        <v>0</v>
      </c>
      <c r="H40" s="79">
        <f t="shared" si="3"/>
        <v>0</v>
      </c>
      <c r="I40" s="75">
        <v>0</v>
      </c>
      <c r="J40" s="76">
        <v>0</v>
      </c>
      <c r="K40" s="78">
        <f t="shared" si="19"/>
        <v>0</v>
      </c>
      <c r="L40" s="79">
        <f t="shared" si="4"/>
        <v>0</v>
      </c>
      <c r="M40" s="75">
        <v>0</v>
      </c>
      <c r="N40" s="76">
        <v>0</v>
      </c>
      <c r="O40" s="78">
        <f t="shared" si="20"/>
        <v>0</v>
      </c>
      <c r="P40" s="80">
        <f t="shared" si="5"/>
        <v>0</v>
      </c>
      <c r="Q40" s="71">
        <f t="shared" si="21"/>
        <v>0</v>
      </c>
      <c r="R40" s="72">
        <f t="shared" si="21"/>
        <v>0</v>
      </c>
      <c r="S40" s="81">
        <v>0</v>
      </c>
      <c r="T40" s="76">
        <v>0</v>
      </c>
      <c r="U40" s="75">
        <v>0</v>
      </c>
      <c r="V40" s="76">
        <v>0</v>
      </c>
      <c r="W40" s="75">
        <v>0</v>
      </c>
      <c r="X40" s="76">
        <v>0</v>
      </c>
      <c r="Y40" s="75">
        <v>0</v>
      </c>
      <c r="Z40" s="76">
        <v>0</v>
      </c>
      <c r="AA40" s="75">
        <v>0</v>
      </c>
      <c r="AB40" s="76">
        <v>0</v>
      </c>
      <c r="AC40" s="75">
        <v>0</v>
      </c>
      <c r="AD40" s="76">
        <v>0</v>
      </c>
      <c r="AE40" s="78">
        <f t="shared" si="6"/>
        <v>0</v>
      </c>
      <c r="AF40" s="79">
        <f t="shared" si="7"/>
        <v>0</v>
      </c>
      <c r="AG40" s="78">
        <f t="shared" si="8"/>
        <v>0</v>
      </c>
      <c r="AH40" s="79">
        <f t="shared" si="9"/>
        <v>0</v>
      </c>
      <c r="AI40" s="78">
        <f t="shared" si="10"/>
        <v>0</v>
      </c>
      <c r="AJ40" s="79">
        <f t="shared" si="11"/>
        <v>0</v>
      </c>
      <c r="AK40" s="78">
        <f>(Z40-($Y$14*$D$14+$Z$14*$E$14)/($D$14+$E$14))*E40/SUM($E$16:$E$44)-(Y40-($Y$14*$D$14+$Z$14*$E$14)/($D$14+$E$14))*D40/SUM($D$16:$D$44)-AL40</f>
        <v>0</v>
      </c>
      <c r="AL40" s="79">
        <f>IF(OR(D40=0,E40=0),0,(Z40-Y40)*(D40+E40)/SUM($D$16:$E$44))</f>
        <v>0</v>
      </c>
      <c r="AM40" s="78">
        <f t="shared" si="14"/>
        <v>0</v>
      </c>
      <c r="AN40" s="79">
        <f t="shared" si="15"/>
        <v>0</v>
      </c>
      <c r="AO40" s="78">
        <f t="shared" si="16"/>
        <v>0</v>
      </c>
      <c r="AP40" s="79">
        <f t="shared" si="17"/>
        <v>0</v>
      </c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</row>
    <row r="41" spans="1:170" s="41" customFormat="1" x14ac:dyDescent="0.25">
      <c r="A41" s="74" t="s">
        <v>60</v>
      </c>
      <c r="B41" s="75">
        <v>0</v>
      </c>
      <c r="C41" s="76">
        <v>0</v>
      </c>
      <c r="D41" s="66">
        <v>0</v>
      </c>
      <c r="E41" s="66">
        <v>0</v>
      </c>
      <c r="F41" s="77">
        <f t="shared" si="18"/>
        <v>0</v>
      </c>
      <c r="G41" s="78">
        <f t="shared" si="2"/>
        <v>0</v>
      </c>
      <c r="H41" s="79">
        <f t="shared" si="3"/>
        <v>0</v>
      </c>
      <c r="I41" s="75">
        <v>0</v>
      </c>
      <c r="J41" s="76">
        <v>0</v>
      </c>
      <c r="K41" s="78">
        <f t="shared" si="19"/>
        <v>0</v>
      </c>
      <c r="L41" s="79">
        <f t="shared" si="4"/>
        <v>0</v>
      </c>
      <c r="M41" s="75">
        <v>0</v>
      </c>
      <c r="N41" s="76">
        <v>0</v>
      </c>
      <c r="O41" s="78">
        <f t="shared" si="20"/>
        <v>0</v>
      </c>
      <c r="P41" s="80">
        <f t="shared" si="5"/>
        <v>0</v>
      </c>
      <c r="Q41" s="71">
        <f t="shared" si="21"/>
        <v>0</v>
      </c>
      <c r="R41" s="72">
        <f t="shared" si="21"/>
        <v>0</v>
      </c>
      <c r="S41" s="81">
        <v>0</v>
      </c>
      <c r="T41" s="76">
        <v>0</v>
      </c>
      <c r="U41" s="75">
        <v>0</v>
      </c>
      <c r="V41" s="76">
        <v>0</v>
      </c>
      <c r="W41" s="75">
        <v>0</v>
      </c>
      <c r="X41" s="76">
        <v>0</v>
      </c>
      <c r="Y41" s="75">
        <v>0</v>
      </c>
      <c r="Z41" s="76">
        <v>0</v>
      </c>
      <c r="AA41" s="75">
        <v>0</v>
      </c>
      <c r="AB41" s="76">
        <v>0</v>
      </c>
      <c r="AC41" s="75">
        <v>0</v>
      </c>
      <c r="AD41" s="76">
        <v>0</v>
      </c>
      <c r="AE41" s="78">
        <f t="shared" si="6"/>
        <v>0</v>
      </c>
      <c r="AF41" s="79">
        <f t="shared" si="7"/>
        <v>0</v>
      </c>
      <c r="AG41" s="78">
        <f t="shared" si="8"/>
        <v>0</v>
      </c>
      <c r="AH41" s="79">
        <f t="shared" si="9"/>
        <v>0</v>
      </c>
      <c r="AI41" s="78">
        <f t="shared" si="10"/>
        <v>0</v>
      </c>
      <c r="AJ41" s="79">
        <f t="shared" si="11"/>
        <v>0</v>
      </c>
      <c r="AK41" s="78">
        <f t="shared" si="12"/>
        <v>0</v>
      </c>
      <c r="AL41" s="79">
        <f t="shared" si="13"/>
        <v>0</v>
      </c>
      <c r="AM41" s="78">
        <f t="shared" si="14"/>
        <v>0</v>
      </c>
      <c r="AN41" s="79">
        <f t="shared" si="15"/>
        <v>0</v>
      </c>
      <c r="AO41" s="78">
        <f t="shared" si="16"/>
        <v>0</v>
      </c>
      <c r="AP41" s="79">
        <f t="shared" si="17"/>
        <v>0</v>
      </c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</row>
    <row r="42" spans="1:170" s="41" customFormat="1" x14ac:dyDescent="0.25">
      <c r="A42" s="74" t="s">
        <v>61</v>
      </c>
      <c r="B42" s="75">
        <v>0</v>
      </c>
      <c r="C42" s="76">
        <v>0</v>
      </c>
      <c r="D42" s="66">
        <v>0</v>
      </c>
      <c r="E42" s="66">
        <v>0</v>
      </c>
      <c r="F42" s="77">
        <f t="shared" si="18"/>
        <v>0</v>
      </c>
      <c r="G42" s="78">
        <f t="shared" si="2"/>
        <v>0</v>
      </c>
      <c r="H42" s="79">
        <f t="shared" si="3"/>
        <v>0</v>
      </c>
      <c r="I42" s="75">
        <v>0</v>
      </c>
      <c r="J42" s="76">
        <v>0</v>
      </c>
      <c r="K42" s="78">
        <f t="shared" si="19"/>
        <v>0</v>
      </c>
      <c r="L42" s="79">
        <f t="shared" si="4"/>
        <v>0</v>
      </c>
      <c r="M42" s="75">
        <v>0</v>
      </c>
      <c r="N42" s="76">
        <v>0</v>
      </c>
      <c r="O42" s="78">
        <f t="shared" si="20"/>
        <v>0</v>
      </c>
      <c r="P42" s="80">
        <f t="shared" si="5"/>
        <v>0</v>
      </c>
      <c r="Q42" s="71">
        <f t="shared" si="21"/>
        <v>0</v>
      </c>
      <c r="R42" s="72">
        <f t="shared" si="21"/>
        <v>0</v>
      </c>
      <c r="S42" s="81">
        <v>0</v>
      </c>
      <c r="T42" s="76">
        <v>0</v>
      </c>
      <c r="U42" s="75">
        <v>0</v>
      </c>
      <c r="V42" s="76">
        <v>0</v>
      </c>
      <c r="W42" s="75">
        <v>0</v>
      </c>
      <c r="X42" s="76">
        <v>0</v>
      </c>
      <c r="Y42" s="75">
        <v>0</v>
      </c>
      <c r="Z42" s="76">
        <v>0</v>
      </c>
      <c r="AA42" s="75">
        <v>0</v>
      </c>
      <c r="AB42" s="76">
        <v>0</v>
      </c>
      <c r="AC42" s="75">
        <v>0</v>
      </c>
      <c r="AD42" s="76">
        <v>0</v>
      </c>
      <c r="AE42" s="78">
        <f t="shared" si="6"/>
        <v>0</v>
      </c>
      <c r="AF42" s="79">
        <f t="shared" si="7"/>
        <v>0</v>
      </c>
      <c r="AG42" s="78">
        <f t="shared" si="8"/>
        <v>0</v>
      </c>
      <c r="AH42" s="79">
        <f t="shared" si="9"/>
        <v>0</v>
      </c>
      <c r="AI42" s="78">
        <f t="shared" si="10"/>
        <v>0</v>
      </c>
      <c r="AJ42" s="79">
        <f t="shared" si="11"/>
        <v>0</v>
      </c>
      <c r="AK42" s="78">
        <f t="shared" si="12"/>
        <v>0</v>
      </c>
      <c r="AL42" s="79">
        <f t="shared" si="13"/>
        <v>0</v>
      </c>
      <c r="AM42" s="78">
        <f t="shared" si="14"/>
        <v>0</v>
      </c>
      <c r="AN42" s="79">
        <f t="shared" si="15"/>
        <v>0</v>
      </c>
      <c r="AO42" s="78">
        <f t="shared" si="16"/>
        <v>0</v>
      </c>
      <c r="AP42" s="79">
        <f t="shared" si="17"/>
        <v>0</v>
      </c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</row>
    <row r="43" spans="1:170" s="41" customFormat="1" x14ac:dyDescent="0.25">
      <c r="A43" s="74" t="s">
        <v>62</v>
      </c>
      <c r="B43" s="75">
        <v>3447.91</v>
      </c>
      <c r="C43" s="76">
        <v>2766.07</v>
      </c>
      <c r="D43" s="66">
        <v>5</v>
      </c>
      <c r="E43" s="66">
        <v>2</v>
      </c>
      <c r="F43" s="77">
        <f t="shared" si="18"/>
        <v>0.2857142857142857</v>
      </c>
      <c r="G43" s="78">
        <f t="shared" si="2"/>
        <v>-12.579263956205985</v>
      </c>
      <c r="H43" s="79">
        <f t="shared" si="3"/>
        <v>-12.593849360792635</v>
      </c>
      <c r="I43" s="75">
        <v>2484.92</v>
      </c>
      <c r="J43" s="76">
        <v>2319.62</v>
      </c>
      <c r="K43" s="78">
        <f t="shared" si="19"/>
        <v>-9.4548737095763826</v>
      </c>
      <c r="L43" s="79">
        <f t="shared" si="4"/>
        <v>-3.0531551380661535</v>
      </c>
      <c r="M43" s="75">
        <v>1114.4100000000001</v>
      </c>
      <c r="N43" s="76">
        <v>893.56</v>
      </c>
      <c r="O43" s="78">
        <f t="shared" si="20"/>
        <v>-14.219426585249247</v>
      </c>
      <c r="P43" s="80">
        <f t="shared" si="5"/>
        <v>-4.0791851920260722</v>
      </c>
      <c r="Q43" s="71">
        <f t="shared" si="21"/>
        <v>0.3232131929197688</v>
      </c>
      <c r="R43" s="72">
        <f t="shared" si="21"/>
        <v>0.32304316232054858</v>
      </c>
      <c r="S43" s="81">
        <v>1726.48</v>
      </c>
      <c r="T43" s="76">
        <v>2049.5</v>
      </c>
      <c r="U43" s="75">
        <v>943.82</v>
      </c>
      <c r="V43" s="76">
        <v>715.19</v>
      </c>
      <c r="W43" s="75">
        <v>1165</v>
      </c>
      <c r="X43" s="76">
        <v>1442.5</v>
      </c>
      <c r="Y43" s="75">
        <v>48.86</v>
      </c>
      <c r="Z43" s="76">
        <v>73.84</v>
      </c>
      <c r="AA43" s="75">
        <v>0</v>
      </c>
      <c r="AB43" s="76">
        <v>0</v>
      </c>
      <c r="AC43" s="75">
        <v>4121.54</v>
      </c>
      <c r="AD43" s="76">
        <v>0</v>
      </c>
      <c r="AE43" s="78">
        <f t="shared" si="6"/>
        <v>-9.5074864524121239</v>
      </c>
      <c r="AF43" s="79">
        <f t="shared" si="7"/>
        <v>5.9663047350158971</v>
      </c>
      <c r="AG43" s="78">
        <f t="shared" si="8"/>
        <v>-13.239180835586144</v>
      </c>
      <c r="AH43" s="79">
        <f t="shared" si="9"/>
        <v>-4.2228848107444881</v>
      </c>
      <c r="AI43" s="78">
        <f t="shared" si="10"/>
        <v>-8.2470265728982888</v>
      </c>
      <c r="AJ43" s="79">
        <f t="shared" si="11"/>
        <v>5.1255326727970765</v>
      </c>
      <c r="AK43" s="78">
        <f t="shared" si="12"/>
        <v>-0.13518292700938939</v>
      </c>
      <c r="AL43" s="79">
        <f t="shared" si="13"/>
        <v>0.46139029249178731</v>
      </c>
      <c r="AM43" s="78">
        <f t="shared" si="14"/>
        <v>0</v>
      </c>
      <c r="AN43" s="79">
        <f t="shared" si="15"/>
        <v>0</v>
      </c>
      <c r="AO43" s="78">
        <f t="shared" si="16"/>
        <v>1018.4855890761904</v>
      </c>
      <c r="AP43" s="79">
        <f t="shared" si="17"/>
        <v>-76.126442999063286</v>
      </c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</row>
    <row r="44" spans="1:170" s="41" customFormat="1" ht="15.75" thickBot="1" x14ac:dyDescent="0.3">
      <c r="A44" s="74" t="s">
        <v>63</v>
      </c>
      <c r="B44" s="75">
        <v>2719.77</v>
      </c>
      <c r="C44" s="76">
        <v>2329.59</v>
      </c>
      <c r="D44" s="66">
        <v>9</v>
      </c>
      <c r="E44" s="66">
        <v>37</v>
      </c>
      <c r="F44" s="82">
        <f t="shared" si="18"/>
        <v>0.80434782608695654</v>
      </c>
      <c r="G44" s="78">
        <f t="shared" si="2"/>
        <v>-11.581248326290421</v>
      </c>
      <c r="H44" s="79">
        <f t="shared" si="3"/>
        <v>-47.358813673364359</v>
      </c>
      <c r="I44" s="75">
        <v>2063.83</v>
      </c>
      <c r="J44" s="81">
        <v>1793.85</v>
      </c>
      <c r="K44" s="78">
        <f t="shared" si="19"/>
        <v>-8.6806974394592444</v>
      </c>
      <c r="L44" s="79">
        <f t="shared" si="4"/>
        <v>-32.769318046888401</v>
      </c>
      <c r="M44" s="75">
        <v>445.82</v>
      </c>
      <c r="N44" s="81">
        <v>304</v>
      </c>
      <c r="O44" s="78">
        <f t="shared" si="20"/>
        <v>-7.4647503854999364</v>
      </c>
      <c r="P44" s="80">
        <f t="shared" si="5"/>
        <v>-17.213662809873739</v>
      </c>
      <c r="Q44" s="71">
        <f t="shared" si="21"/>
        <v>0.16391827250098354</v>
      </c>
      <c r="R44" s="72">
        <f t="shared" si="21"/>
        <v>0.13049506565532989</v>
      </c>
      <c r="S44" s="81">
        <v>1608.5</v>
      </c>
      <c r="T44" s="81">
        <v>1476.65</v>
      </c>
      <c r="U44" s="75">
        <v>348.26</v>
      </c>
      <c r="V44" s="81">
        <v>209.27</v>
      </c>
      <c r="W44" s="75">
        <v>999.5</v>
      </c>
      <c r="X44" s="81">
        <v>885.89</v>
      </c>
      <c r="Y44" s="75">
        <v>0</v>
      </c>
      <c r="Z44" s="81">
        <v>53.73</v>
      </c>
      <c r="AA44" s="75">
        <v>0</v>
      </c>
      <c r="AB44" s="81">
        <v>0</v>
      </c>
      <c r="AC44" s="75">
        <v>24901.9</v>
      </c>
      <c r="AD44" s="81">
        <v>9991.7800000000007</v>
      </c>
      <c r="AE44" s="78">
        <f t="shared" si="6"/>
        <v>7.9979127681646904</v>
      </c>
      <c r="AF44" s="79">
        <f t="shared" si="7"/>
        <v>-16.003535759990488</v>
      </c>
      <c r="AG44" s="78">
        <f t="shared" si="8"/>
        <v>-3.6754853493240809</v>
      </c>
      <c r="AH44" s="79">
        <f t="shared" si="9"/>
        <v>-16.87016636542343</v>
      </c>
      <c r="AI44" s="78">
        <f t="shared" si="10"/>
        <v>0.83726617689789862</v>
      </c>
      <c r="AJ44" s="79">
        <f t="shared" si="11"/>
        <v>-13.789622280565194</v>
      </c>
      <c r="AK44" s="78">
        <f t="shared" si="12"/>
        <v>-3.1909153447025305</v>
      </c>
      <c r="AL44" s="79">
        <f t="shared" si="13"/>
        <v>6.5215773711360603</v>
      </c>
      <c r="AM44" s="78">
        <f t="shared" si="14"/>
        <v>0</v>
      </c>
      <c r="AN44" s="79">
        <f t="shared" si="15"/>
        <v>0</v>
      </c>
      <c r="AO44" s="78">
        <f t="shared" si="16"/>
        <v>-2337.2271450833532</v>
      </c>
      <c r="AP44" s="79">
        <f t="shared" si="17"/>
        <v>-1809.7431824478542</v>
      </c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</row>
    <row r="45" spans="1:170" s="40" customFormat="1" ht="8.25" customHeight="1" thickBot="1" x14ac:dyDescent="0.25">
      <c r="A45" s="83"/>
      <c r="B45" s="84"/>
      <c r="C45" s="85"/>
      <c r="D45" s="85"/>
      <c r="E45" s="85"/>
      <c r="F45" s="85"/>
      <c r="G45" s="83"/>
      <c r="H45" s="86"/>
      <c r="I45" s="84"/>
      <c r="J45" s="85"/>
      <c r="K45" s="83"/>
      <c r="L45" s="86"/>
      <c r="M45" s="84"/>
      <c r="N45" s="87"/>
      <c r="O45" s="83"/>
      <c r="P45" s="88"/>
      <c r="Q45" s="84"/>
      <c r="R45" s="87"/>
      <c r="S45" s="85"/>
      <c r="T45" s="87"/>
      <c r="U45" s="84"/>
      <c r="V45" s="87"/>
      <c r="W45" s="84"/>
      <c r="X45" s="87"/>
      <c r="Y45" s="84"/>
      <c r="Z45" s="87"/>
      <c r="AA45" s="84"/>
      <c r="AB45" s="87"/>
      <c r="AC45" s="83"/>
      <c r="AD45" s="86"/>
      <c r="AE45" s="83"/>
      <c r="AF45" s="86"/>
      <c r="AG45" s="83"/>
      <c r="AH45" s="86"/>
      <c r="AI45" s="83"/>
      <c r="AJ45" s="86"/>
      <c r="AK45" s="83"/>
      <c r="AL45" s="86"/>
      <c r="AM45" s="83"/>
      <c r="AN45" s="86"/>
    </row>
    <row r="46" spans="1:170" s="1" customFormat="1" x14ac:dyDescent="0.25"/>
    <row r="47" spans="1:170" s="1" customFormat="1" x14ac:dyDescent="0.25"/>
    <row r="48" spans="1:170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</sheetData>
  <mergeCells count="46">
    <mergeCell ref="F4:H4"/>
    <mergeCell ref="I4:K4"/>
    <mergeCell ref="L4:Q4"/>
    <mergeCell ref="A6:A8"/>
    <mergeCell ref="B6:E6"/>
    <mergeCell ref="B7:E7"/>
    <mergeCell ref="B8:E8"/>
    <mergeCell ref="AE10:AF12"/>
    <mergeCell ref="AO10:AP12"/>
    <mergeCell ref="B12:H12"/>
    <mergeCell ref="I12:L12"/>
    <mergeCell ref="M12:R12"/>
    <mergeCell ref="AG12:AH12"/>
    <mergeCell ref="AI12:AJ12"/>
    <mergeCell ref="AK12:AL12"/>
    <mergeCell ref="AM12:AN12"/>
    <mergeCell ref="AG13:AG15"/>
    <mergeCell ref="AH13:AH15"/>
    <mergeCell ref="AI13:AI15"/>
    <mergeCell ref="B13:C13"/>
    <mergeCell ref="D13:E13"/>
    <mergeCell ref="G13:G15"/>
    <mergeCell ref="H13:H15"/>
    <mergeCell ref="I13:J13"/>
    <mergeCell ref="F14:F15"/>
    <mergeCell ref="Y13:Z13"/>
    <mergeCell ref="AA13:AB13"/>
    <mergeCell ref="AC13:AD13"/>
    <mergeCell ref="AE13:AE15"/>
    <mergeCell ref="AF13:AF15"/>
    <mergeCell ref="AO13:AO15"/>
    <mergeCell ref="AP13:AP15"/>
    <mergeCell ref="S13:T13"/>
    <mergeCell ref="K13:K15"/>
    <mergeCell ref="AL13:AL15"/>
    <mergeCell ref="AM13:AM15"/>
    <mergeCell ref="AN13:AN15"/>
    <mergeCell ref="L13:L15"/>
    <mergeCell ref="M13:N13"/>
    <mergeCell ref="O13:O15"/>
    <mergeCell ref="P13:P15"/>
    <mergeCell ref="Q13:R13"/>
    <mergeCell ref="AJ13:AJ15"/>
    <mergeCell ref="AK13:AK15"/>
    <mergeCell ref="U13:V13"/>
    <mergeCell ref="W13:X13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2203-C132-4D91-83C6-1A7A3C407DCF}">
  <dimension ref="A1:BC47"/>
  <sheetViews>
    <sheetView workbookViewId="0">
      <selection activeCell="B13" sqref="B13:C13"/>
    </sheetView>
  </sheetViews>
  <sheetFormatPr baseColWidth="10" defaultRowHeight="15" x14ac:dyDescent="0.25"/>
  <sheetData>
    <row r="1" spans="1:55" ht="31.5" x14ac:dyDescent="0.5">
      <c r="A1" s="89"/>
      <c r="B1" s="89"/>
      <c r="C1" s="92" t="s">
        <v>65</v>
      </c>
      <c r="D1" s="89"/>
      <c r="E1" s="89"/>
      <c r="F1" s="89"/>
      <c r="G1" s="89"/>
      <c r="H1" s="1"/>
      <c r="I1" s="89"/>
      <c r="J1" s="89"/>
      <c r="K1" s="1"/>
      <c r="L1" s="1"/>
      <c r="M1" s="89"/>
      <c r="N1" s="8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x14ac:dyDescent="0.25">
      <c r="A2" s="89"/>
      <c r="B2" s="89"/>
      <c r="C2" s="89"/>
      <c r="D2" s="89"/>
      <c r="E2" s="89"/>
      <c r="F2" s="89"/>
      <c r="G2" s="89"/>
      <c r="H2" s="1"/>
      <c r="I2" s="89"/>
      <c r="J2" s="89"/>
      <c r="K2" s="1"/>
      <c r="L2" s="1"/>
      <c r="M2" s="89"/>
      <c r="N2" s="8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5.75" thickBot="1" x14ac:dyDescent="0.3">
      <c r="A4" s="1"/>
      <c r="B4" s="1"/>
      <c r="C4" s="1"/>
      <c r="D4" s="1"/>
      <c r="E4" s="1"/>
      <c r="F4" s="139" t="s">
        <v>0</v>
      </c>
      <c r="G4" s="140"/>
      <c r="H4" s="141"/>
      <c r="I4" s="139" t="s">
        <v>1</v>
      </c>
      <c r="J4" s="140"/>
      <c r="K4" s="141"/>
      <c r="L4" s="139" t="s">
        <v>0</v>
      </c>
      <c r="M4" s="140"/>
      <c r="N4" s="140"/>
      <c r="O4" s="140"/>
      <c r="P4" s="140"/>
      <c r="Q4" s="14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15.75" thickBot="1" x14ac:dyDescent="0.3">
      <c r="A5" s="1"/>
      <c r="B5" s="1"/>
      <c r="C5" s="1"/>
      <c r="D5" s="1"/>
      <c r="E5" s="1"/>
      <c r="F5" s="2" t="s">
        <v>2</v>
      </c>
      <c r="G5" s="3" t="s">
        <v>3</v>
      </c>
      <c r="H5" s="4" t="s">
        <v>4</v>
      </c>
      <c r="I5" s="2" t="s">
        <v>2</v>
      </c>
      <c r="J5" s="3" t="s">
        <v>3</v>
      </c>
      <c r="K5" s="4" t="s">
        <v>4</v>
      </c>
      <c r="L5" s="5" t="s">
        <v>5</v>
      </c>
      <c r="M5" s="6" t="s">
        <v>6</v>
      </c>
      <c r="N5" s="6" t="s">
        <v>7</v>
      </c>
      <c r="O5" s="6" t="s">
        <v>8</v>
      </c>
      <c r="P5" s="6" t="s">
        <v>9</v>
      </c>
      <c r="Q5" s="7" t="s">
        <v>10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25">
      <c r="A6" s="142" t="s">
        <v>11</v>
      </c>
      <c r="B6" s="145" t="s">
        <v>12</v>
      </c>
      <c r="C6" s="146"/>
      <c r="D6" s="146"/>
      <c r="E6" s="147"/>
      <c r="F6" s="8">
        <f>SUMPRODUCT(C16:C44,E16:E44)/SUM(E16:E44)-SUMPRODUCT(B16:B44,D16:D44)/SUM(D16:D44)</f>
        <v>-51.745973737338318</v>
      </c>
      <c r="G6" s="9">
        <f>SUMPRODUCT(J16:J44,E16:E44)/SUM(E16:E44)-SUMPRODUCT(I16:I44,D16:D44)/SUM(D16:D44)</f>
        <v>163.05561108565087</v>
      </c>
      <c r="H6" s="10">
        <f>SUMPRODUCT(N16:N44,E16:E44)/SUM(E16:E44)-SUMPRODUCT(M16:M44,D16:D44)/SUM(D16:D44)</f>
        <v>61.616388359022892</v>
      </c>
      <c r="I6" s="11">
        <f>F6/$B$14</f>
        <v>-2.1555854680158144E-2</v>
      </c>
      <c r="J6" s="12">
        <f t="shared" ref="J6:K8" si="0">G6/$B$14</f>
        <v>6.792418430828559E-2</v>
      </c>
      <c r="K6" s="13">
        <f t="shared" si="0"/>
        <v>2.5667579860902321E-2</v>
      </c>
      <c r="L6" s="14">
        <f>SUMPRODUCT(T16:T44,E16:E44)/SUM(E16:E44)-SUMPRODUCT(S16:S44,D16:D44)/SUM(D16:D44)</f>
        <v>0</v>
      </c>
      <c r="M6" s="15">
        <f>SUMPRODUCT(V16:V44,E16:E44)/SUM(E16:E44)-SUMPRODUCT(U16:U44,D16:D44)/SUM(D16:D44)</f>
        <v>33.289696865574115</v>
      </c>
      <c r="N6" s="15">
        <f>SUMPRODUCT(X16:X44,E16:E44)/SUM(E16:E44)-SUMPRODUCT(W16:W44,D16:D44)/SUM(D16:D44)</f>
        <v>58.68121117283863</v>
      </c>
      <c r="O6" s="15">
        <f>SUMPRODUCT(Z16:Z44,E16:E44)/SUM(E16:E44)-SUMPRODUCT(Y16:Y44,D16:D44)/SUM(D16:D44)</f>
        <v>0</v>
      </c>
      <c r="P6" s="15">
        <f>SUMPRODUCT(AB16:AB44,E16:E44)/SUM(E16:E44)-SUMPRODUCT(AA16:AA44,D16:D44)/SUM(D16:D44)</f>
        <v>0</v>
      </c>
      <c r="Q6" s="16">
        <f>SUMPRODUCT(AD16:AD44,E16:E44)/SUM(E16:E44)-SUMPRODUCT(AC16:AC44,D16:D44)/SUM(D16:D44)</f>
        <v>-81749.54422068983</v>
      </c>
      <c r="R6" s="1"/>
      <c r="S6" s="1"/>
      <c r="T6" s="1"/>
      <c r="U6" s="1"/>
      <c r="V6" s="1"/>
      <c r="W6" s="1"/>
      <c r="X6" s="1"/>
      <c r="Y6" s="1"/>
      <c r="Z6" s="1"/>
      <c r="AA6" s="1"/>
      <c r="AB6" s="17"/>
      <c r="AC6" s="1"/>
      <c r="AD6" s="17"/>
      <c r="AE6" s="1"/>
      <c r="AF6" s="17"/>
      <c r="AG6" s="1"/>
      <c r="AH6" s="17"/>
      <c r="AI6" s="1"/>
      <c r="AJ6" s="17"/>
      <c r="AK6" s="1"/>
      <c r="AL6" s="17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x14ac:dyDescent="0.25">
      <c r="A7" s="143"/>
      <c r="B7" s="148" t="s">
        <v>13</v>
      </c>
      <c r="C7" s="149"/>
      <c r="D7" s="149"/>
      <c r="E7" s="150"/>
      <c r="F7" s="18">
        <f>SUM(G16:G44)</f>
        <v>-24.079035086531508</v>
      </c>
      <c r="G7" s="19">
        <f>SUM(K16:K44)</f>
        <v>240.62914416370182</v>
      </c>
      <c r="H7" s="20">
        <f>SUM(O16:O44)</f>
        <v>8.2735478017473323</v>
      </c>
      <c r="I7" s="21">
        <f t="shared" ref="I7:I8" si="1">F7/$B$14</f>
        <v>-1.0030619653586224E-2</v>
      </c>
      <c r="J7" s="22">
        <f t="shared" si="0"/>
        <v>0.10023904255300202</v>
      </c>
      <c r="K7" s="23">
        <f t="shared" si="0"/>
        <v>3.4465173079759864E-3</v>
      </c>
      <c r="L7" s="24">
        <f>SUM(AE16:AE44)</f>
        <v>0</v>
      </c>
      <c r="M7" s="20">
        <f>SUM(AG16:AG44)</f>
        <v>32.163252348709172</v>
      </c>
      <c r="N7" s="20">
        <f>SUM(AI16:AI44)</f>
        <v>46.183529080611095</v>
      </c>
      <c r="O7" s="20">
        <f>SUM(AK16:AK44)</f>
        <v>0</v>
      </c>
      <c r="P7" s="20">
        <f>SUM(AM16:AM44)</f>
        <v>0</v>
      </c>
      <c r="Q7" s="25">
        <f>SUM(AO16:AO44)</f>
        <v>-13984.082995742783</v>
      </c>
      <c r="R7" s="1"/>
      <c r="S7" s="1"/>
      <c r="T7" s="1"/>
      <c r="U7" s="1"/>
      <c r="V7" s="1"/>
      <c r="W7" s="1"/>
      <c r="X7" s="1"/>
      <c r="Y7" s="1"/>
      <c r="Z7" s="1"/>
      <c r="AA7" s="1"/>
      <c r="AB7" s="20"/>
      <c r="AC7" s="1"/>
      <c r="AD7" s="20"/>
      <c r="AE7" s="1"/>
      <c r="AF7" s="20"/>
      <c r="AG7" s="1"/>
      <c r="AH7" s="20"/>
      <c r="AI7" s="1"/>
      <c r="AJ7" s="20"/>
      <c r="AK7" s="1"/>
      <c r="AL7" s="20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15.75" thickBot="1" x14ac:dyDescent="0.3">
      <c r="A8" s="144"/>
      <c r="B8" s="151" t="s">
        <v>14</v>
      </c>
      <c r="C8" s="152"/>
      <c r="D8" s="152"/>
      <c r="E8" s="153"/>
      <c r="F8" s="26">
        <f>SUM(H16:H44)</f>
        <v>-27.66693865080677</v>
      </c>
      <c r="G8" s="27">
        <f>SUM(L16:L44)</f>
        <v>-77.573533078051156</v>
      </c>
      <c r="H8" s="28">
        <f>SUM(P16:P44)</f>
        <v>53.342840557275537</v>
      </c>
      <c r="I8" s="29">
        <f t="shared" si="1"/>
        <v>-1.1525235026571903E-2</v>
      </c>
      <c r="J8" s="30">
        <f t="shared" si="0"/>
        <v>-3.231485824471652E-2</v>
      </c>
      <c r="K8" s="31">
        <f t="shared" si="0"/>
        <v>2.2221062552926326E-2</v>
      </c>
      <c r="L8" s="32">
        <f>SUM(AF16:AF44)</f>
        <v>0</v>
      </c>
      <c r="M8" s="28">
        <f>SUM(AH16:AH44)</f>
        <v>1.1264445168649182</v>
      </c>
      <c r="N8" s="28">
        <f>SUM(AJ16:AJ44)</f>
        <v>12.497682092227498</v>
      </c>
      <c r="O8" s="28">
        <f>SUM(AL16:AL44)</f>
        <v>0</v>
      </c>
      <c r="P8" s="28">
        <f>SUM(AN16:AN44)</f>
        <v>0</v>
      </c>
      <c r="Q8" s="33">
        <f>SUM(AP16:AP44)</f>
        <v>-67765.461224947052</v>
      </c>
      <c r="R8" s="1"/>
      <c r="S8" s="1"/>
      <c r="T8" s="1"/>
      <c r="U8" s="1"/>
      <c r="V8" s="1"/>
      <c r="W8" s="1"/>
      <c r="X8" s="1"/>
      <c r="Y8" s="1"/>
      <c r="Z8" s="1"/>
      <c r="AA8" s="1"/>
      <c r="AB8" s="20"/>
      <c r="AC8" s="1"/>
      <c r="AD8" s="20"/>
      <c r="AE8" s="1"/>
      <c r="AF8" s="20"/>
      <c r="AG8" s="1"/>
      <c r="AH8" s="20"/>
      <c r="AI8" s="1"/>
      <c r="AJ8" s="20"/>
      <c r="AK8" s="1"/>
      <c r="AL8" s="20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15.75" thickBot="1" x14ac:dyDescent="0.3">
      <c r="A9" s="1"/>
      <c r="B9" s="20"/>
      <c r="C9" s="1"/>
      <c r="D9" s="1"/>
      <c r="E9" s="1"/>
      <c r="F9" s="1"/>
      <c r="G9" s="1"/>
      <c r="H9" s="1"/>
      <c r="I9" s="20"/>
      <c r="J9" s="1"/>
      <c r="K9" s="1"/>
      <c r="L9" s="1"/>
      <c r="M9" s="2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15.75" thickBot="1" x14ac:dyDescent="0.3">
      <c r="A10" s="93" t="s">
        <v>66</v>
      </c>
      <c r="B10" s="35">
        <f>ABS(K8)</f>
        <v>2.2221062552926326E-2</v>
      </c>
      <c r="C10" s="1" t="s">
        <v>16</v>
      </c>
      <c r="D10" s="1"/>
      <c r="E10" s="1"/>
      <c r="F10" s="1"/>
      <c r="G10" s="1"/>
      <c r="H10" s="1"/>
      <c r="I10" s="20"/>
      <c r="J10" s="1"/>
      <c r="K10" s="1"/>
      <c r="L10" s="1"/>
      <c r="M10" s="20"/>
      <c r="N10" s="1"/>
      <c r="O10" s="1"/>
      <c r="P10" s="1"/>
      <c r="Q10" s="1"/>
      <c r="R10" s="1"/>
      <c r="S10" s="9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21" t="s">
        <v>17</v>
      </c>
      <c r="AF10" s="122"/>
      <c r="AG10" s="1"/>
      <c r="AH10" s="1"/>
      <c r="AI10" s="1"/>
      <c r="AJ10" s="1"/>
      <c r="AK10" s="1"/>
      <c r="AL10" s="1"/>
      <c r="AM10" s="1"/>
      <c r="AN10" s="1"/>
      <c r="AO10" s="121" t="s">
        <v>18</v>
      </c>
      <c r="AP10" s="122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15.75" thickBot="1" x14ac:dyDescent="0.3">
      <c r="A11" s="1"/>
      <c r="B11" s="20"/>
      <c r="C11" s="1"/>
      <c r="D11" s="1"/>
      <c r="E11" s="1"/>
      <c r="F11" s="1"/>
      <c r="G11" s="1"/>
      <c r="H11" s="1"/>
      <c r="I11" s="20"/>
      <c r="J11" s="1"/>
      <c r="K11" s="1"/>
      <c r="L11" s="1"/>
      <c r="M11" s="2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23"/>
      <c r="AF11" s="124"/>
      <c r="AG11" s="1"/>
      <c r="AH11" s="1"/>
      <c r="AI11" s="1"/>
      <c r="AJ11" s="1"/>
      <c r="AK11" s="1"/>
      <c r="AL11" s="1"/>
      <c r="AM11" s="1"/>
      <c r="AN11" s="1"/>
      <c r="AO11" s="123"/>
      <c r="AP11" s="124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.75" thickBot="1" x14ac:dyDescent="0.3">
      <c r="A12" s="1"/>
      <c r="B12" s="127" t="s">
        <v>19</v>
      </c>
      <c r="C12" s="128"/>
      <c r="D12" s="128"/>
      <c r="E12" s="128"/>
      <c r="F12" s="128"/>
      <c r="G12" s="128"/>
      <c r="H12" s="129"/>
      <c r="I12" s="130" t="s">
        <v>20</v>
      </c>
      <c r="J12" s="131"/>
      <c r="K12" s="131"/>
      <c r="L12" s="132"/>
      <c r="M12" s="133" t="s">
        <v>21</v>
      </c>
      <c r="N12" s="134"/>
      <c r="O12" s="134"/>
      <c r="P12" s="134"/>
      <c r="Q12" s="135"/>
      <c r="R12" s="136"/>
      <c r="S12" s="36" t="s">
        <v>22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25"/>
      <c r="AF12" s="126"/>
      <c r="AG12" s="137" t="s">
        <v>6</v>
      </c>
      <c r="AH12" s="138"/>
      <c r="AI12" s="137" t="s">
        <v>7</v>
      </c>
      <c r="AJ12" s="138"/>
      <c r="AK12" s="137" t="s">
        <v>8</v>
      </c>
      <c r="AL12" s="138"/>
      <c r="AM12" s="137" t="s">
        <v>9</v>
      </c>
      <c r="AN12" s="138"/>
      <c r="AO12" s="125"/>
      <c r="AP12" s="126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39" thickBot="1" x14ac:dyDescent="0.3">
      <c r="A13" s="38"/>
      <c r="B13" s="115" t="s">
        <v>23</v>
      </c>
      <c r="C13" s="116"/>
      <c r="D13" s="111" t="s">
        <v>24</v>
      </c>
      <c r="E13" s="112"/>
      <c r="F13" s="39" t="s">
        <v>25</v>
      </c>
      <c r="G13" s="103" t="s">
        <v>26</v>
      </c>
      <c r="H13" s="105" t="s">
        <v>27</v>
      </c>
      <c r="I13" s="117" t="s">
        <v>28</v>
      </c>
      <c r="J13" s="118"/>
      <c r="K13" s="103" t="s">
        <v>26</v>
      </c>
      <c r="L13" s="105" t="s">
        <v>27</v>
      </c>
      <c r="M13" s="108" t="s">
        <v>29</v>
      </c>
      <c r="N13" s="109"/>
      <c r="O13" s="104" t="s">
        <v>26</v>
      </c>
      <c r="P13" s="106" t="s">
        <v>27</v>
      </c>
      <c r="Q13" s="111" t="s">
        <v>30</v>
      </c>
      <c r="R13" s="112"/>
      <c r="S13" s="101" t="s">
        <v>17</v>
      </c>
      <c r="T13" s="102"/>
      <c r="U13" s="113" t="s">
        <v>6</v>
      </c>
      <c r="V13" s="114"/>
      <c r="W13" s="101" t="s">
        <v>7</v>
      </c>
      <c r="X13" s="102"/>
      <c r="Y13" s="113" t="s">
        <v>8</v>
      </c>
      <c r="Z13" s="114"/>
      <c r="AA13" s="117" t="s">
        <v>9</v>
      </c>
      <c r="AB13" s="102"/>
      <c r="AC13" s="113" t="s">
        <v>18</v>
      </c>
      <c r="AD13" s="114"/>
      <c r="AE13" s="95" t="s">
        <v>26</v>
      </c>
      <c r="AF13" s="98" t="s">
        <v>27</v>
      </c>
      <c r="AG13" s="95" t="s">
        <v>26</v>
      </c>
      <c r="AH13" s="98" t="s">
        <v>27</v>
      </c>
      <c r="AI13" s="95" t="s">
        <v>26</v>
      </c>
      <c r="AJ13" s="98" t="s">
        <v>27</v>
      </c>
      <c r="AK13" s="95" t="s">
        <v>26</v>
      </c>
      <c r="AL13" s="98" t="s">
        <v>27</v>
      </c>
      <c r="AM13" s="95" t="s">
        <v>26</v>
      </c>
      <c r="AN13" s="98" t="s">
        <v>27</v>
      </c>
      <c r="AO13" s="95" t="s">
        <v>26</v>
      </c>
      <c r="AP13" s="98" t="s">
        <v>27</v>
      </c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</row>
    <row r="14" spans="1:55" x14ac:dyDescent="0.25">
      <c r="A14" s="42" t="s">
        <v>31</v>
      </c>
      <c r="B14" s="43">
        <f>SUMPRODUCT(B16:B44,D16:D44)/SUM(D16:D44)</f>
        <v>2400.5530982248524</v>
      </c>
      <c r="C14" s="44">
        <f>SUMPRODUCT(C16:C44,E16:E44)/SUM(E16:E44)</f>
        <v>2348.8071244875141</v>
      </c>
      <c r="D14" s="45">
        <f>SUM(D16:D44)</f>
        <v>84.5</v>
      </c>
      <c r="E14" s="46">
        <f>SUM(E16:E44)</f>
        <v>160.97999999999999</v>
      </c>
      <c r="F14" s="119">
        <f>SUM(E16:E44)/SUM(D16:E44)</f>
        <v>0.6557764379990223</v>
      </c>
      <c r="G14" s="104"/>
      <c r="H14" s="106"/>
      <c r="I14" s="43">
        <f>SUMPRODUCT(I16:I44,D16:D44)/SUM(D16:D44)</f>
        <v>743.15392426035498</v>
      </c>
      <c r="J14" s="47">
        <f>SUMPRODUCT(J16:J44,E16:E44)/SUM(E16:E44)</f>
        <v>906.20953534600585</v>
      </c>
      <c r="K14" s="104"/>
      <c r="L14" s="106"/>
      <c r="M14" s="43">
        <f>SUMPRODUCT(M16:M44,D16:D44)/SUM(D16:D44)</f>
        <v>331.6967952662722</v>
      </c>
      <c r="N14" s="47">
        <f>SUMPRODUCT(N16:N44,E16:E44)/SUM(E16:E44)</f>
        <v>393.3131836252951</v>
      </c>
      <c r="O14" s="104"/>
      <c r="P14" s="106"/>
      <c r="Q14" s="48">
        <f>M14/B14</f>
        <v>0.13817515451399659</v>
      </c>
      <c r="R14" s="49">
        <f>N14/C14</f>
        <v>0.16745231207995082</v>
      </c>
      <c r="S14" s="50">
        <f>SUMPRODUCT(S16:S44,D16:D44)/SUM(D16:D44)</f>
        <v>0</v>
      </c>
      <c r="T14" s="47">
        <f>SUMPRODUCT(T16:T44,E16:E44)/SUM(E16:E44)</f>
        <v>0</v>
      </c>
      <c r="U14" s="43">
        <f>SUMPRODUCT(U16:U44,D16:D44)/SUM(D16:D44)</f>
        <v>249.92581065088763</v>
      </c>
      <c r="V14" s="51">
        <f>SUMPRODUCT(V16:V44,E16:E44)/SUM(E16:E44)</f>
        <v>283.21550751646174</v>
      </c>
      <c r="W14" s="50">
        <f>SUMPRODUCT(W16:W44,D16:D44)/SUM(D16:D44)</f>
        <v>674.76091952662728</v>
      </c>
      <c r="X14" s="47">
        <f>SUMPRODUCT(X16:X44,E16:E44)/SUM(E16:E44)</f>
        <v>733.44213069946591</v>
      </c>
      <c r="Y14" s="43">
        <f>SUMPRODUCT(Y16:Y44,D16:D44)/SUM(D16:D44)</f>
        <v>0</v>
      </c>
      <c r="Z14" s="51">
        <f>SUMPRODUCT(Z16:Z44,E16:E44)/SUM(E16:E44)</f>
        <v>0</v>
      </c>
      <c r="AA14" s="50">
        <f>SUMPRODUCT(AA16:AA44,D16:D44)/SUM(D16:D44)</f>
        <v>0</v>
      </c>
      <c r="AB14" s="50">
        <f>SUMPRODUCT(AB16:AB44,E16:E44)/SUM(E16:E44)</f>
        <v>0</v>
      </c>
      <c r="AC14" s="43">
        <f>SUMPRODUCT(AC16:AC44,D16:D44)/SUM(D16:D44)</f>
        <v>85988.33462011833</v>
      </c>
      <c r="AD14" s="47">
        <f>SUMPRODUCT(AD16:AD44,E16:E44)/SUM(E16:E44)</f>
        <v>4238.7903994285007</v>
      </c>
      <c r="AE14" s="96"/>
      <c r="AF14" s="99"/>
      <c r="AG14" s="96"/>
      <c r="AH14" s="99"/>
      <c r="AI14" s="96"/>
      <c r="AJ14" s="99"/>
      <c r="AK14" s="96"/>
      <c r="AL14" s="99"/>
      <c r="AM14" s="96"/>
      <c r="AN14" s="99"/>
      <c r="AO14" s="96"/>
      <c r="AP14" s="99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</row>
    <row r="15" spans="1:55" ht="15.75" thickBot="1" x14ac:dyDescent="0.3">
      <c r="A15" s="54" t="s">
        <v>32</v>
      </c>
      <c r="B15" s="55" t="s">
        <v>33</v>
      </c>
      <c r="C15" s="56" t="s">
        <v>34</v>
      </c>
      <c r="D15" s="55" t="s">
        <v>33</v>
      </c>
      <c r="E15" s="57" t="s">
        <v>34</v>
      </c>
      <c r="F15" s="120"/>
      <c r="G15" s="104"/>
      <c r="H15" s="107"/>
      <c r="I15" s="58" t="s">
        <v>33</v>
      </c>
      <c r="J15" s="59" t="s">
        <v>34</v>
      </c>
      <c r="K15" s="104"/>
      <c r="L15" s="107"/>
      <c r="M15" s="58" t="s">
        <v>33</v>
      </c>
      <c r="N15" s="60" t="s">
        <v>34</v>
      </c>
      <c r="O15" s="110"/>
      <c r="P15" s="107"/>
      <c r="Q15" s="55" t="s">
        <v>33</v>
      </c>
      <c r="R15" s="57" t="s">
        <v>34</v>
      </c>
      <c r="S15" s="61" t="s">
        <v>33</v>
      </c>
      <c r="T15" s="62" t="s">
        <v>34</v>
      </c>
      <c r="U15" s="58" t="s">
        <v>33</v>
      </c>
      <c r="V15" s="60" t="s">
        <v>34</v>
      </c>
      <c r="W15" s="61" t="s">
        <v>33</v>
      </c>
      <c r="X15" s="60" t="s">
        <v>34</v>
      </c>
      <c r="Y15" s="58" t="s">
        <v>33</v>
      </c>
      <c r="Z15" s="60" t="s">
        <v>34</v>
      </c>
      <c r="AA15" s="61" t="s">
        <v>33</v>
      </c>
      <c r="AB15" s="60" t="s">
        <v>34</v>
      </c>
      <c r="AC15" s="58" t="s">
        <v>33</v>
      </c>
      <c r="AD15" s="60" t="s">
        <v>34</v>
      </c>
      <c r="AE15" s="97"/>
      <c r="AF15" s="100"/>
      <c r="AG15" s="97"/>
      <c r="AH15" s="100"/>
      <c r="AI15" s="97"/>
      <c r="AJ15" s="100"/>
      <c r="AK15" s="97"/>
      <c r="AL15" s="100"/>
      <c r="AM15" s="97"/>
      <c r="AN15" s="100"/>
      <c r="AO15" s="97"/>
      <c r="AP15" s="100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</row>
    <row r="16" spans="1:55" x14ac:dyDescent="0.25">
      <c r="A16" s="63" t="s">
        <v>35</v>
      </c>
      <c r="B16" s="64">
        <v>4668.57</v>
      </c>
      <c r="C16" s="65">
        <v>3119.29</v>
      </c>
      <c r="D16" s="66">
        <v>5</v>
      </c>
      <c r="E16" s="66">
        <v>10</v>
      </c>
      <c r="F16" s="67">
        <f>IF(D16+E16&lt;&gt;0,E16/(D16+E16),0)</f>
        <v>0.66666666666666663</v>
      </c>
      <c r="G16" s="68">
        <f t="shared" ref="G16:G44" si="2">(C16-($B$14*$D$14+$C$14*$E$14)/($D$14+$E$14))*E16/SUM($E$16:$E$44)-(B16-($B$14*$D$14+$C$14*$E$14)/($D$14+$E$14))*D16/SUM($D$16:$D$44)-H16</f>
        <v>5.2138452040614567</v>
      </c>
      <c r="H16" s="69">
        <f t="shared" ref="H16:H44" si="3">IF(OR(D16=0,E16=0),0,(C16-B16)*(D16+E16)/SUM($D$16:$E$44))</f>
        <v>-94.66840475802509</v>
      </c>
      <c r="I16" s="64">
        <v>3035.22</v>
      </c>
      <c r="J16" s="65">
        <v>2469.19</v>
      </c>
      <c r="K16" s="68">
        <f>(J16-($I$14*$D$14+$J$14*$E$14)/($D$14+$E$14))*E16/SUM($E$16:$E$44)-(I16-($I$14*$D$14+$J$14*$E$14)/($D$14+$E$14))*D16/SUM($D$16:$D$44)-L16</f>
        <v>5.8672375136299095</v>
      </c>
      <c r="L16" s="69">
        <f t="shared" ref="L16:L44" si="4">IF(OR(D16=0,E16=0),0,(J16-I16)*(D16+E16)/SUM($D$16:$E$44))</f>
        <v>-34.587135408179883</v>
      </c>
      <c r="M16" s="64">
        <v>1542.52</v>
      </c>
      <c r="N16" s="65">
        <v>1016.73</v>
      </c>
      <c r="O16" s="68">
        <f>(N16-($M$14*$D$14+$N$14*$E$14)/($D$14+$E$14))*E16/SUM($E$16:$E$44)-(M16-($M$14*$D$14+$N$14*$E$14)/($D$14+$E$14))*D16/SUM($D$16:$D$44)-P16</f>
        <v>2.9167529082439927</v>
      </c>
      <c r="P16" s="70">
        <f t="shared" ref="P16:P44" si="5">IF(OR(D16=0,E16=0),0,(N16-M16)*(D16+E16)/SUM($D$16:$E$44))</f>
        <v>-32.128279289555159</v>
      </c>
      <c r="Q16" s="71">
        <f>IF(M16&lt;&gt;0,M16/B16,0)</f>
        <v>0.33040524186206915</v>
      </c>
      <c r="R16" s="72">
        <f>IF(N16&lt;&gt;0,N16/C16,0)</f>
        <v>0.32594917433133824</v>
      </c>
      <c r="S16" s="73">
        <v>0</v>
      </c>
      <c r="T16" s="65">
        <v>0</v>
      </c>
      <c r="U16" s="64">
        <v>1299.8599999999999</v>
      </c>
      <c r="V16" s="65">
        <v>933.69</v>
      </c>
      <c r="W16" s="64">
        <v>2404.89</v>
      </c>
      <c r="X16" s="65">
        <v>1523.18</v>
      </c>
      <c r="Y16" s="64">
        <v>0</v>
      </c>
      <c r="Z16" s="65">
        <v>0</v>
      </c>
      <c r="AA16" s="64">
        <v>0</v>
      </c>
      <c r="AB16" s="65">
        <v>0</v>
      </c>
      <c r="AC16" s="64">
        <v>0</v>
      </c>
      <c r="AD16" s="65">
        <v>0</v>
      </c>
      <c r="AE16" s="68">
        <f t="shared" ref="AE16:AE44" si="6">(T16-($S$14*$D$14+$T$14*$E$14)/($D$14+$E$14))*E16/SUM($E$16:$E$44)-(S16-($S$14*$D$14+$T$14*$E$14)/($D$14+$E$14))*D16/SUM($D$16:$D$44)-AF16</f>
        <v>0</v>
      </c>
      <c r="AF16" s="69">
        <f t="shared" ref="AF16:AF44" si="7">IF(OR(D16=0,E16=0),0,(T16-S16)*(D16+E16)/SUM($D$16:$E$44))</f>
        <v>0</v>
      </c>
      <c r="AG16" s="68">
        <f t="shared" ref="AG16:AG44" si="8">(V16-($U$14*$D$14+$V$14*$E$14)/($D$14+$E$14))*E16/SUM($E$16:$E$44)-(U16-($U$14*$D$14+$V$14*$E$14)/($D$14+$E$14))*D16/SUM($D$16:$D$44)-AH16</f>
        <v>2.6591987888993138</v>
      </c>
      <c r="AH16" s="69">
        <f t="shared" ref="AH16:AH44" si="9">IF(OR(D16=0,E16=0),0,(V16-U16)*(D16+E16)/SUM($D$16:$E$44))</f>
        <v>-22.374735212644605</v>
      </c>
      <c r="AI16" s="68">
        <f t="shared" ref="AI16:AI44" si="10">(X16-($W$14*$D$14+$X$14*$E$14)/($D$14+$E$14))*E16/SUM($E$16:$E$44)-(W16-($W$14*$D$14+$X$14*$E$14)/($D$14+$E$14))*D16/SUM($D$16:$D$44)-AJ16</f>
        <v>4.0921319136297711</v>
      </c>
      <c r="AJ16" s="69">
        <f t="shared" ref="AJ16:AJ44" si="11">IF(OR(D16=0,E16=0),0,(X16-W16)*(D16+E16)/SUM($D$16:$E$44))</f>
        <v>-53.876690565422841</v>
      </c>
      <c r="AK16" s="68">
        <f t="shared" ref="AK16:AK44" si="12">(Z16-($Y$14*$D$14+$Z$14*$E$14)/($D$14+$E$14))*E16/SUM($E$16:$E$44)-(Y16-($Y$14*$D$14+$Z$14*$E$14)/($D$14+$E$14))*D16/SUM($D$16:$D$44)-AL16</f>
        <v>0</v>
      </c>
      <c r="AL16" s="69">
        <f t="shared" ref="AL16:AL44" si="13">IF(OR(D16=0,E16=0),0,(Z16-Y16)*(D16+E16)/SUM($D$16:$E$44))</f>
        <v>0</v>
      </c>
      <c r="AM16" s="68">
        <f t="shared" ref="AM16:AM44" si="14">(AB16-($AA$14*$D$14+$AB$14*$E$14)/($D$14+$E$14))*E16/SUM($E$16:$E$44)-(AA16-($AA$14*$D$14+$AB$14*$E$14)/($D$14+$E$14))*D16/SUM($D$16:$D$44)-AN16</f>
        <v>0</v>
      </c>
      <c r="AN16" s="69">
        <f t="shared" ref="AN16:AN44" si="15">IF(OR(D16=0,E16=0),0,(AB16-AA16)*(D16+E16)/SUM($D$16:$E$44))</f>
        <v>0</v>
      </c>
      <c r="AO16" s="68">
        <f t="shared" ref="AO16:AO44" si="16">(AD16-($AC$14*$D$14+$AD$14*$E$14)/($D$14+$E$14))*E16/SUM($E$16:$E$44)-(AC16-($AC$14*$D$14+$AD$14*$E$14)/($D$14+$E$14))*D16/SUM($D$16:$D$44)-AP16</f>
        <v>-95.450445833731237</v>
      </c>
      <c r="AP16" s="69">
        <f t="shared" ref="AP16:AP44" si="17">IF(OR(D16=0,E16=0),0,(AD16-AC16)*(D16+E16)/SUM($D$16:$E$44))</f>
        <v>0</v>
      </c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</row>
    <row r="17" spans="1:55" x14ac:dyDescent="0.25">
      <c r="A17" s="74" t="s">
        <v>36</v>
      </c>
      <c r="B17" s="75">
        <v>2218.8200000000002</v>
      </c>
      <c r="C17" s="76">
        <v>3617.92</v>
      </c>
      <c r="D17" s="66">
        <v>5</v>
      </c>
      <c r="E17" s="66">
        <v>9</v>
      </c>
      <c r="F17" s="77">
        <f t="shared" ref="F17:F44" si="18">IF(D17+E17&lt;&gt;0,E17/(D17+E17),0)</f>
        <v>0.6428571428571429</v>
      </c>
      <c r="G17" s="78">
        <f t="shared" si="2"/>
        <v>-1.0895463636027074</v>
      </c>
      <c r="H17" s="79">
        <f t="shared" si="3"/>
        <v>79.79224376731301</v>
      </c>
      <c r="I17" s="75">
        <v>2226.0300000000002</v>
      </c>
      <c r="J17" s="76">
        <v>2029.03</v>
      </c>
      <c r="K17" s="78">
        <f t="shared" ref="K17:K44" si="19">(J17-($I$14*$D$14+$J$14*$E$14)/($D$14+$E$14))*E17/SUM($E$16:$E$44)-(I17-($I$14*$D$14+$J$14*$E$14)/($D$14+$E$14))*D17/SUM($D$16:$D$44)-L17</f>
        <v>-4.2697970989025347</v>
      </c>
      <c r="L17" s="79">
        <f t="shared" si="4"/>
        <v>-11.23513117158222</v>
      </c>
      <c r="M17" s="75">
        <v>537.89</v>
      </c>
      <c r="N17" s="76">
        <v>850.68</v>
      </c>
      <c r="O17" s="78">
        <f t="shared" ref="O17:O44" si="20">(N17-($M$14*$D$14+$N$14*$E$14)/($D$14+$E$14))*E17/SUM($E$16:$E$44)-(M17-($M$14*$D$14+$N$14*$E$14)/($D$14+$E$14))*D17/SUM($D$16:$D$44)-P17</f>
        <v>-0.89257002599563506</v>
      </c>
      <c r="P17" s="80">
        <f t="shared" si="5"/>
        <v>17.838764868828417</v>
      </c>
      <c r="Q17" s="71">
        <f t="shared" ref="Q17:R44" si="21">IF(M17&lt;&gt;0,M17/B17,0)</f>
        <v>0.24242164754238738</v>
      </c>
      <c r="R17" s="72">
        <f t="shared" si="21"/>
        <v>0.23512957721563771</v>
      </c>
      <c r="S17" s="81">
        <v>0</v>
      </c>
      <c r="T17" s="76">
        <v>0</v>
      </c>
      <c r="U17" s="75">
        <v>463.24</v>
      </c>
      <c r="V17" s="76">
        <v>673.27</v>
      </c>
      <c r="W17" s="75">
        <v>821.57</v>
      </c>
      <c r="X17" s="76">
        <v>819.91</v>
      </c>
      <c r="Y17" s="75">
        <v>0</v>
      </c>
      <c r="Z17" s="76">
        <v>0</v>
      </c>
      <c r="AA17" s="75">
        <v>0</v>
      </c>
      <c r="AB17" s="76">
        <v>0</v>
      </c>
      <c r="AC17" s="75">
        <v>4145.76</v>
      </c>
      <c r="AD17" s="76">
        <v>2709.28</v>
      </c>
      <c r="AE17" s="78">
        <f t="shared" si="6"/>
        <v>0</v>
      </c>
      <c r="AF17" s="79">
        <f t="shared" si="7"/>
        <v>0</v>
      </c>
      <c r="AG17" s="78">
        <f t="shared" si="8"/>
        <v>-0.86098904688193123</v>
      </c>
      <c r="AH17" s="79">
        <f t="shared" si="9"/>
        <v>11.978246700342186</v>
      </c>
      <c r="AI17" s="78">
        <f t="shared" si="10"/>
        <v>-0.35171869409119133</v>
      </c>
      <c r="AJ17" s="79">
        <f t="shared" si="11"/>
        <v>-9.467166367932682E-2</v>
      </c>
      <c r="AK17" s="78">
        <f t="shared" si="12"/>
        <v>0</v>
      </c>
      <c r="AL17" s="79">
        <f t="shared" si="13"/>
        <v>0</v>
      </c>
      <c r="AM17" s="78">
        <f t="shared" si="14"/>
        <v>0</v>
      </c>
      <c r="AN17" s="79">
        <f t="shared" si="15"/>
        <v>0</v>
      </c>
      <c r="AO17" s="78">
        <f t="shared" si="16"/>
        <v>93.76785579322231</v>
      </c>
      <c r="AP17" s="79">
        <f t="shared" si="17"/>
        <v>-81.924067133778721</v>
      </c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</row>
    <row r="18" spans="1:55" x14ac:dyDescent="0.25">
      <c r="A18" s="74" t="s">
        <v>37</v>
      </c>
      <c r="B18" s="75">
        <v>2366.56</v>
      </c>
      <c r="C18" s="76">
        <v>2198.17</v>
      </c>
      <c r="D18" s="66">
        <v>1</v>
      </c>
      <c r="E18" s="66">
        <v>8</v>
      </c>
      <c r="F18" s="77">
        <f t="shared" si="18"/>
        <v>0.88888888888888884</v>
      </c>
      <c r="G18" s="78">
        <f t="shared" si="2"/>
        <v>-2.1968302071863191</v>
      </c>
      <c r="H18" s="79">
        <f t="shared" si="3"/>
        <v>-6.1736597686165835</v>
      </c>
      <c r="I18" s="75">
        <v>0</v>
      </c>
      <c r="J18" s="76">
        <v>0</v>
      </c>
      <c r="K18" s="78">
        <f t="shared" si="19"/>
        <v>-32.185203422482431</v>
      </c>
      <c r="L18" s="79">
        <f t="shared" si="4"/>
        <v>0</v>
      </c>
      <c r="M18" s="75">
        <v>198.47</v>
      </c>
      <c r="N18" s="76">
        <v>268.99</v>
      </c>
      <c r="O18" s="78">
        <f t="shared" si="20"/>
        <v>-5.6549147368835611</v>
      </c>
      <c r="P18" s="80">
        <f t="shared" si="5"/>
        <v>2.5854652110151544</v>
      </c>
      <c r="Q18" s="71">
        <f t="shared" si="21"/>
        <v>8.3864343181664525E-2</v>
      </c>
      <c r="R18" s="72">
        <f t="shared" si="21"/>
        <v>0.12236997138528867</v>
      </c>
      <c r="S18" s="81">
        <v>0</v>
      </c>
      <c r="T18" s="76">
        <v>0</v>
      </c>
      <c r="U18" s="75">
        <v>150</v>
      </c>
      <c r="V18" s="76">
        <v>170.42</v>
      </c>
      <c r="W18" s="75">
        <v>950</v>
      </c>
      <c r="X18" s="76">
        <v>816.8</v>
      </c>
      <c r="Y18" s="75">
        <v>0</v>
      </c>
      <c r="Z18" s="76">
        <v>0</v>
      </c>
      <c r="AA18" s="75">
        <v>0</v>
      </c>
      <c r="AB18" s="76">
        <v>0</v>
      </c>
      <c r="AC18" s="75">
        <v>2867.76</v>
      </c>
      <c r="AD18" s="76">
        <v>3360.21</v>
      </c>
      <c r="AE18" s="78">
        <f t="shared" si="6"/>
        <v>0</v>
      </c>
      <c r="AF18" s="79">
        <f t="shared" si="7"/>
        <v>0</v>
      </c>
      <c r="AG18" s="78">
        <f t="shared" si="8"/>
        <v>-4.3437265672459215</v>
      </c>
      <c r="AH18" s="79">
        <f t="shared" si="9"/>
        <v>0.7486556949649662</v>
      </c>
      <c r="AI18" s="78">
        <f t="shared" si="10"/>
        <v>7.2279766105509946</v>
      </c>
      <c r="AJ18" s="79">
        <f t="shared" si="11"/>
        <v>-4.8834935636304406</v>
      </c>
      <c r="AK18" s="78">
        <f t="shared" si="12"/>
        <v>0</v>
      </c>
      <c r="AL18" s="79">
        <f t="shared" si="13"/>
        <v>0</v>
      </c>
      <c r="AM18" s="78">
        <f t="shared" si="14"/>
        <v>0</v>
      </c>
      <c r="AN18" s="79">
        <f t="shared" si="15"/>
        <v>0</v>
      </c>
      <c r="AO18" s="78">
        <f t="shared" si="16"/>
        <v>-1110.9123622138925</v>
      </c>
      <c r="AP18" s="79">
        <f t="shared" si="17"/>
        <v>18.054627668241807</v>
      </c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</row>
    <row r="19" spans="1:55" x14ac:dyDescent="0.25">
      <c r="A19" s="74" t="s">
        <v>38</v>
      </c>
      <c r="B19" s="75">
        <v>2929.94</v>
      </c>
      <c r="C19" s="76">
        <v>4289</v>
      </c>
      <c r="D19" s="66">
        <v>1</v>
      </c>
      <c r="E19" s="66">
        <v>2</v>
      </c>
      <c r="F19" s="77">
        <f t="shared" si="18"/>
        <v>0.66666666666666663</v>
      </c>
      <c r="G19" s="78">
        <f t="shared" si="2"/>
        <v>0.60794439925408028</v>
      </c>
      <c r="H19" s="79">
        <f t="shared" si="3"/>
        <v>16.609010917386346</v>
      </c>
      <c r="I19" s="75">
        <v>2039.14</v>
      </c>
      <c r="J19" s="76">
        <v>2926.95</v>
      </c>
      <c r="K19" s="78">
        <f t="shared" si="19"/>
        <v>0.88122958500924042</v>
      </c>
      <c r="L19" s="79">
        <f t="shared" si="4"/>
        <v>10.849885937754602</v>
      </c>
      <c r="M19" s="75">
        <v>767.17</v>
      </c>
      <c r="N19" s="76">
        <v>1355.47</v>
      </c>
      <c r="O19" s="78">
        <f t="shared" si="20"/>
        <v>0.35231972450098503</v>
      </c>
      <c r="P19" s="80">
        <f t="shared" si="5"/>
        <v>7.1895877464559241</v>
      </c>
      <c r="Q19" s="71">
        <f t="shared" si="21"/>
        <v>0.26183812637801457</v>
      </c>
      <c r="R19" s="72">
        <f t="shared" si="21"/>
        <v>0.31603404056889717</v>
      </c>
      <c r="S19" s="81">
        <v>0</v>
      </c>
      <c r="T19" s="76">
        <v>0</v>
      </c>
      <c r="U19" s="75">
        <v>710</v>
      </c>
      <c r="V19" s="76">
        <v>1281.19</v>
      </c>
      <c r="W19" s="75">
        <v>2112.5</v>
      </c>
      <c r="X19" s="76">
        <v>4516.25</v>
      </c>
      <c r="Y19" s="75">
        <v>0</v>
      </c>
      <c r="Z19" s="76">
        <v>0</v>
      </c>
      <c r="AA19" s="75">
        <v>0</v>
      </c>
      <c r="AB19" s="76">
        <v>0</v>
      </c>
      <c r="AC19" s="75">
        <v>0</v>
      </c>
      <c r="AD19" s="76">
        <v>0</v>
      </c>
      <c r="AE19" s="78">
        <f t="shared" si="6"/>
        <v>0</v>
      </c>
      <c r="AF19" s="79">
        <f t="shared" si="7"/>
        <v>0</v>
      </c>
      <c r="AG19" s="78">
        <f t="shared" si="8"/>
        <v>0.3743037201949404</v>
      </c>
      <c r="AH19" s="79">
        <f t="shared" si="9"/>
        <v>6.9804872087339103</v>
      </c>
      <c r="AI19" s="78">
        <f t="shared" si="10"/>
        <v>1.3128178214782515</v>
      </c>
      <c r="AJ19" s="79">
        <f t="shared" si="11"/>
        <v>29.376120254195861</v>
      </c>
      <c r="AK19" s="78">
        <f t="shared" si="12"/>
        <v>0</v>
      </c>
      <c r="AL19" s="79">
        <f t="shared" si="13"/>
        <v>0</v>
      </c>
      <c r="AM19" s="78">
        <f t="shared" si="14"/>
        <v>0</v>
      </c>
      <c r="AN19" s="79">
        <f t="shared" si="15"/>
        <v>0</v>
      </c>
      <c r="AO19" s="78">
        <f t="shared" si="16"/>
        <v>-19.090089166746282</v>
      </c>
      <c r="AP19" s="79">
        <f t="shared" si="17"/>
        <v>0</v>
      </c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</row>
    <row r="20" spans="1:55" x14ac:dyDescent="0.25">
      <c r="A20" s="74" t="s">
        <v>39</v>
      </c>
      <c r="B20" s="75">
        <v>2298.89</v>
      </c>
      <c r="C20" s="76">
        <v>2334.79</v>
      </c>
      <c r="D20" s="66">
        <v>1</v>
      </c>
      <c r="E20" s="66">
        <v>1</v>
      </c>
      <c r="F20" s="77">
        <f t="shared" si="18"/>
        <v>0.5</v>
      </c>
      <c r="G20" s="78">
        <f t="shared" si="2"/>
        <v>0.31131995816912361</v>
      </c>
      <c r="H20" s="79">
        <f t="shared" si="3"/>
        <v>0.29248818641029894</v>
      </c>
      <c r="I20" s="75">
        <v>0</v>
      </c>
      <c r="J20" s="76">
        <v>0</v>
      </c>
      <c r="K20" s="78">
        <f t="shared" si="19"/>
        <v>4.7794733364751982</v>
      </c>
      <c r="L20" s="79">
        <f t="shared" si="4"/>
        <v>0</v>
      </c>
      <c r="M20" s="75">
        <v>278.04000000000002</v>
      </c>
      <c r="N20" s="76">
        <v>475.24</v>
      </c>
      <c r="O20" s="78">
        <f t="shared" si="20"/>
        <v>0.14720755609312142</v>
      </c>
      <c r="P20" s="80">
        <f t="shared" si="5"/>
        <v>1.6066481994459834</v>
      </c>
      <c r="Q20" s="71">
        <f t="shared" si="21"/>
        <v>0.12094532578766276</v>
      </c>
      <c r="R20" s="72">
        <f t="shared" si="21"/>
        <v>0.20354721409634272</v>
      </c>
      <c r="S20" s="81">
        <v>0</v>
      </c>
      <c r="T20" s="76">
        <v>0</v>
      </c>
      <c r="U20" s="75">
        <v>225</v>
      </c>
      <c r="V20" s="76">
        <v>423.75</v>
      </c>
      <c r="W20" s="75">
        <v>385.63</v>
      </c>
      <c r="X20" s="76">
        <v>0</v>
      </c>
      <c r="Y20" s="75">
        <v>0</v>
      </c>
      <c r="Z20" s="76">
        <v>0</v>
      </c>
      <c r="AA20" s="75">
        <v>0</v>
      </c>
      <c r="AB20" s="76">
        <v>0</v>
      </c>
      <c r="AC20" s="75">
        <v>1254.08</v>
      </c>
      <c r="AD20" s="76">
        <v>0</v>
      </c>
      <c r="AE20" s="78">
        <f t="shared" si="6"/>
        <v>0</v>
      </c>
      <c r="AF20" s="79">
        <f t="shared" si="7"/>
        <v>0</v>
      </c>
      <c r="AG20" s="78">
        <f t="shared" si="8"/>
        <v>-0.12176937225062767</v>
      </c>
      <c r="AH20" s="79">
        <f t="shared" si="9"/>
        <v>1.6192765194720549</v>
      </c>
      <c r="AI20" s="78">
        <f t="shared" si="10"/>
        <v>2.5882885118981904</v>
      </c>
      <c r="AJ20" s="79">
        <f t="shared" si="11"/>
        <v>-3.1418445494541309</v>
      </c>
      <c r="AK20" s="78">
        <f t="shared" si="12"/>
        <v>0</v>
      </c>
      <c r="AL20" s="79">
        <f t="shared" si="13"/>
        <v>0</v>
      </c>
      <c r="AM20" s="78">
        <f t="shared" si="14"/>
        <v>0</v>
      </c>
      <c r="AN20" s="79">
        <f t="shared" si="15"/>
        <v>0</v>
      </c>
      <c r="AO20" s="78">
        <f t="shared" si="16"/>
        <v>177.42232370992591</v>
      </c>
      <c r="AP20" s="79">
        <f t="shared" si="17"/>
        <v>-10.21737005051328</v>
      </c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</row>
    <row r="21" spans="1:55" x14ac:dyDescent="0.25">
      <c r="A21" s="74" t="s">
        <v>40</v>
      </c>
      <c r="B21" s="75">
        <v>2343.5500000000002</v>
      </c>
      <c r="C21" s="76">
        <v>2154.6999999999998</v>
      </c>
      <c r="D21" s="66">
        <v>52</v>
      </c>
      <c r="E21" s="66">
        <v>74</v>
      </c>
      <c r="F21" s="77">
        <f t="shared" si="18"/>
        <v>0.58730158730158732</v>
      </c>
      <c r="G21" s="78">
        <f t="shared" si="2"/>
        <v>13.713437999734026</v>
      </c>
      <c r="H21" s="79">
        <f t="shared" si="3"/>
        <v>-96.93294769431337</v>
      </c>
      <c r="I21" s="75">
        <v>0</v>
      </c>
      <c r="J21" s="76">
        <v>0</v>
      </c>
      <c r="K21" s="78">
        <f t="shared" si="19"/>
        <v>132.35791511141485</v>
      </c>
      <c r="L21" s="79">
        <f t="shared" si="4"/>
        <v>0</v>
      </c>
      <c r="M21" s="75">
        <v>243.16</v>
      </c>
      <c r="N21" s="76">
        <v>325</v>
      </c>
      <c r="O21" s="78">
        <f t="shared" si="20"/>
        <v>15.690236642809069</v>
      </c>
      <c r="P21" s="80">
        <f t="shared" si="5"/>
        <v>42.006843734723809</v>
      </c>
      <c r="Q21" s="71">
        <f t="shared" si="21"/>
        <v>0.10375712060762518</v>
      </c>
      <c r="R21" s="72">
        <f t="shared" si="21"/>
        <v>0.15083306260732354</v>
      </c>
      <c r="S21" s="81">
        <v>0</v>
      </c>
      <c r="T21" s="76">
        <v>0</v>
      </c>
      <c r="U21" s="75">
        <v>160.02000000000001</v>
      </c>
      <c r="V21" s="76">
        <v>161.63999999999999</v>
      </c>
      <c r="W21" s="75">
        <v>629.41</v>
      </c>
      <c r="X21" s="76">
        <v>664.74</v>
      </c>
      <c r="Y21" s="75">
        <v>0</v>
      </c>
      <c r="Z21" s="76">
        <v>0</v>
      </c>
      <c r="AA21" s="75">
        <v>0</v>
      </c>
      <c r="AB21" s="76">
        <v>0</v>
      </c>
      <c r="AC21" s="75">
        <v>136939.26999999999</v>
      </c>
      <c r="AD21" s="76">
        <v>7814.76</v>
      </c>
      <c r="AE21" s="78">
        <f t="shared" si="6"/>
        <v>0</v>
      </c>
      <c r="AF21" s="79">
        <f t="shared" si="7"/>
        <v>0</v>
      </c>
      <c r="AG21" s="78">
        <f t="shared" si="8"/>
        <v>17.310554364743954</v>
      </c>
      <c r="AH21" s="79">
        <f t="shared" si="9"/>
        <v>0.83151376894246787</v>
      </c>
      <c r="AI21" s="78">
        <f t="shared" si="10"/>
        <v>11.15922775411271</v>
      </c>
      <c r="AJ21" s="79">
        <f t="shared" si="11"/>
        <v>18.134186084406085</v>
      </c>
      <c r="AK21" s="78">
        <f t="shared" si="12"/>
        <v>0</v>
      </c>
      <c r="AL21" s="79">
        <f t="shared" si="13"/>
        <v>0</v>
      </c>
      <c r="AM21" s="78">
        <f t="shared" si="14"/>
        <v>0</v>
      </c>
      <c r="AN21" s="79">
        <f t="shared" si="15"/>
        <v>0</v>
      </c>
      <c r="AO21" s="78">
        <f t="shared" si="16"/>
        <v>-9359.5523718662444</v>
      </c>
      <c r="AP21" s="79">
        <f t="shared" si="17"/>
        <v>-66277.041958611706</v>
      </c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</row>
    <row r="22" spans="1:55" x14ac:dyDescent="0.25">
      <c r="A22" s="74" t="s">
        <v>41</v>
      </c>
      <c r="B22" s="75">
        <v>1657.2</v>
      </c>
      <c r="C22" s="76">
        <v>2591</v>
      </c>
      <c r="D22" s="66">
        <v>1.0900000000000001</v>
      </c>
      <c r="E22" s="66">
        <v>1</v>
      </c>
      <c r="F22" s="77">
        <f t="shared" si="18"/>
        <v>0.47846889952153115</v>
      </c>
      <c r="G22" s="78">
        <f t="shared" si="2"/>
        <v>2.5946217426696432</v>
      </c>
      <c r="H22" s="79">
        <f t="shared" si="3"/>
        <v>7.9503095975232192</v>
      </c>
      <c r="I22" s="75">
        <v>0</v>
      </c>
      <c r="J22" s="76">
        <v>0</v>
      </c>
      <c r="K22" s="78">
        <f t="shared" si="19"/>
        <v>5.6848860665159924</v>
      </c>
      <c r="L22" s="79">
        <f t="shared" si="4"/>
        <v>0</v>
      </c>
      <c r="M22" s="75">
        <v>366.87</v>
      </c>
      <c r="N22" s="76">
        <v>75.459999999999994</v>
      </c>
      <c r="O22" s="78">
        <f t="shared" si="20"/>
        <v>0.70581795948163717</v>
      </c>
      <c r="P22" s="80">
        <f t="shared" si="5"/>
        <v>-2.4810448916408672</v>
      </c>
      <c r="Q22" s="71">
        <f t="shared" si="21"/>
        <v>0.22137943519188993</v>
      </c>
      <c r="R22" s="72">
        <f t="shared" si="21"/>
        <v>2.9123890389810881E-2</v>
      </c>
      <c r="S22" s="81">
        <v>0</v>
      </c>
      <c r="T22" s="76">
        <v>0</v>
      </c>
      <c r="U22" s="75">
        <v>0</v>
      </c>
      <c r="V22" s="76">
        <v>0</v>
      </c>
      <c r="W22" s="75">
        <v>0</v>
      </c>
      <c r="X22" s="76">
        <v>0</v>
      </c>
      <c r="Y22" s="75">
        <v>0</v>
      </c>
      <c r="Z22" s="76">
        <v>0</v>
      </c>
      <c r="AA22" s="75">
        <v>0</v>
      </c>
      <c r="AB22" s="76">
        <v>0</v>
      </c>
      <c r="AC22" s="75">
        <v>0</v>
      </c>
      <c r="AD22" s="76">
        <v>0</v>
      </c>
      <c r="AE22" s="78">
        <f t="shared" si="6"/>
        <v>0</v>
      </c>
      <c r="AF22" s="79">
        <f t="shared" si="7"/>
        <v>0</v>
      </c>
      <c r="AG22" s="78">
        <f t="shared" si="8"/>
        <v>1.8173591639648998</v>
      </c>
      <c r="AH22" s="79">
        <f t="shared" si="9"/>
        <v>0</v>
      </c>
      <c r="AI22" s="78">
        <f t="shared" si="10"/>
        <v>4.7697793561130766</v>
      </c>
      <c r="AJ22" s="79">
        <f t="shared" si="11"/>
        <v>0</v>
      </c>
      <c r="AK22" s="78">
        <f t="shared" si="12"/>
        <v>0</v>
      </c>
      <c r="AL22" s="79">
        <f t="shared" si="13"/>
        <v>0</v>
      </c>
      <c r="AM22" s="78">
        <f t="shared" si="14"/>
        <v>0</v>
      </c>
      <c r="AN22" s="79">
        <f t="shared" si="15"/>
        <v>0</v>
      </c>
      <c r="AO22" s="78">
        <f t="shared" si="16"/>
        <v>216.5325497928182</v>
      </c>
      <c r="AP22" s="79">
        <f t="shared" si="17"/>
        <v>0</v>
      </c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</row>
    <row r="23" spans="1:55" x14ac:dyDescent="0.25">
      <c r="A23" s="74" t="s">
        <v>42</v>
      </c>
      <c r="B23" s="75">
        <v>2054.36</v>
      </c>
      <c r="C23" s="76">
        <v>1721.85</v>
      </c>
      <c r="D23" s="66">
        <v>4.8</v>
      </c>
      <c r="E23" s="66">
        <v>3.91</v>
      </c>
      <c r="F23" s="77">
        <f t="shared" si="18"/>
        <v>0.44890929965556831</v>
      </c>
      <c r="G23" s="78">
        <f t="shared" si="2"/>
        <v>13.875133661544721</v>
      </c>
      <c r="H23" s="79">
        <f t="shared" si="3"/>
        <v>-11.797955434251273</v>
      </c>
      <c r="I23" s="75">
        <v>1765.66</v>
      </c>
      <c r="J23" s="76">
        <v>1243.6099999999999</v>
      </c>
      <c r="K23" s="78">
        <f t="shared" si="19"/>
        <v>-23.927750107597376</v>
      </c>
      <c r="L23" s="79">
        <f t="shared" si="4"/>
        <v>-18.523120009776775</v>
      </c>
      <c r="M23" s="75">
        <v>65.06</v>
      </c>
      <c r="N23" s="76">
        <v>117.16</v>
      </c>
      <c r="O23" s="78">
        <f t="shared" si="20"/>
        <v>9.4006793970435591</v>
      </c>
      <c r="P23" s="80">
        <f t="shared" si="5"/>
        <v>1.8485864428874044</v>
      </c>
      <c r="Q23" s="71">
        <f t="shared" si="21"/>
        <v>3.1669230319904984E-2</v>
      </c>
      <c r="R23" s="72">
        <f t="shared" si="21"/>
        <v>6.8043093184656039E-2</v>
      </c>
      <c r="S23" s="81">
        <v>0</v>
      </c>
      <c r="T23" s="76">
        <v>0</v>
      </c>
      <c r="U23" s="75">
        <v>0</v>
      </c>
      <c r="V23" s="76">
        <v>0</v>
      </c>
      <c r="W23" s="75">
        <v>0</v>
      </c>
      <c r="X23" s="76">
        <v>0</v>
      </c>
      <c r="Y23" s="75">
        <v>0</v>
      </c>
      <c r="Z23" s="76">
        <v>0</v>
      </c>
      <c r="AA23" s="75">
        <v>0</v>
      </c>
      <c r="AB23" s="76">
        <v>0</v>
      </c>
      <c r="AC23" s="75">
        <v>0</v>
      </c>
      <c r="AD23" s="76">
        <v>2962.35</v>
      </c>
      <c r="AE23" s="78">
        <f t="shared" si="6"/>
        <v>0</v>
      </c>
      <c r="AF23" s="79">
        <f t="shared" si="7"/>
        <v>0</v>
      </c>
      <c r="AG23" s="78">
        <f t="shared" si="8"/>
        <v>8.8364320109021683</v>
      </c>
      <c r="AH23" s="79">
        <f t="shared" si="9"/>
        <v>0</v>
      </c>
      <c r="AI23" s="78">
        <f t="shared" si="10"/>
        <v>23.191800400832577</v>
      </c>
      <c r="AJ23" s="79">
        <f t="shared" si="11"/>
        <v>0</v>
      </c>
      <c r="AK23" s="78">
        <f t="shared" si="12"/>
        <v>0</v>
      </c>
      <c r="AL23" s="79">
        <f t="shared" si="13"/>
        <v>0</v>
      </c>
      <c r="AM23" s="78">
        <f t="shared" si="14"/>
        <v>0</v>
      </c>
      <c r="AN23" s="79">
        <f t="shared" si="15"/>
        <v>0</v>
      </c>
      <c r="AO23" s="78">
        <f t="shared" si="16"/>
        <v>1019.6757850466328</v>
      </c>
      <c r="AP23" s="79">
        <f t="shared" si="17"/>
        <v>105.10863817826301</v>
      </c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</row>
    <row r="24" spans="1:55" x14ac:dyDescent="0.25">
      <c r="A24" s="74" t="s">
        <v>43</v>
      </c>
      <c r="B24" s="75">
        <v>0</v>
      </c>
      <c r="C24" s="76">
        <v>0</v>
      </c>
      <c r="D24" s="66">
        <v>0</v>
      </c>
      <c r="E24" s="66">
        <v>0</v>
      </c>
      <c r="F24" s="77">
        <f t="shared" si="18"/>
        <v>0</v>
      </c>
      <c r="G24" s="78">
        <f t="shared" si="2"/>
        <v>0</v>
      </c>
      <c r="H24" s="79">
        <f t="shared" si="3"/>
        <v>0</v>
      </c>
      <c r="I24" s="75">
        <v>0</v>
      </c>
      <c r="J24" s="76">
        <v>0</v>
      </c>
      <c r="K24" s="78">
        <f t="shared" si="19"/>
        <v>0</v>
      </c>
      <c r="L24" s="79">
        <f t="shared" si="4"/>
        <v>0</v>
      </c>
      <c r="M24" s="75">
        <v>0</v>
      </c>
      <c r="N24" s="76">
        <v>0</v>
      </c>
      <c r="O24" s="78">
        <f t="shared" si="20"/>
        <v>0</v>
      </c>
      <c r="P24" s="80">
        <f t="shared" si="5"/>
        <v>0</v>
      </c>
      <c r="Q24" s="71">
        <f t="shared" si="21"/>
        <v>0</v>
      </c>
      <c r="R24" s="72">
        <f t="shared" si="21"/>
        <v>0</v>
      </c>
      <c r="S24" s="81">
        <v>0</v>
      </c>
      <c r="T24" s="76">
        <v>0</v>
      </c>
      <c r="U24" s="75">
        <v>0</v>
      </c>
      <c r="V24" s="76">
        <v>0</v>
      </c>
      <c r="W24" s="75">
        <v>0</v>
      </c>
      <c r="X24" s="76">
        <v>0</v>
      </c>
      <c r="Y24" s="75">
        <v>0</v>
      </c>
      <c r="Z24" s="76">
        <v>0</v>
      </c>
      <c r="AA24" s="75">
        <v>0</v>
      </c>
      <c r="AB24" s="76">
        <v>0</v>
      </c>
      <c r="AC24" s="75">
        <v>0</v>
      </c>
      <c r="AD24" s="76">
        <v>0</v>
      </c>
      <c r="AE24" s="78">
        <f t="shared" si="6"/>
        <v>0</v>
      </c>
      <c r="AF24" s="79">
        <f t="shared" si="7"/>
        <v>0</v>
      </c>
      <c r="AG24" s="78">
        <f t="shared" si="8"/>
        <v>0</v>
      </c>
      <c r="AH24" s="79">
        <f t="shared" si="9"/>
        <v>0</v>
      </c>
      <c r="AI24" s="78">
        <f t="shared" si="10"/>
        <v>0</v>
      </c>
      <c r="AJ24" s="79">
        <f t="shared" si="11"/>
        <v>0</v>
      </c>
      <c r="AK24" s="78">
        <f t="shared" si="12"/>
        <v>0</v>
      </c>
      <c r="AL24" s="79">
        <f t="shared" si="13"/>
        <v>0</v>
      </c>
      <c r="AM24" s="78">
        <f t="shared" si="14"/>
        <v>0</v>
      </c>
      <c r="AN24" s="79">
        <f t="shared" si="15"/>
        <v>0</v>
      </c>
      <c r="AO24" s="78">
        <f t="shared" si="16"/>
        <v>0</v>
      </c>
      <c r="AP24" s="79">
        <f t="shared" si="17"/>
        <v>0</v>
      </c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</row>
    <row r="25" spans="1:55" x14ac:dyDescent="0.25">
      <c r="A25" s="74" t="s">
        <v>44</v>
      </c>
      <c r="B25" s="75">
        <v>0</v>
      </c>
      <c r="C25" s="76">
        <v>0</v>
      </c>
      <c r="D25" s="66">
        <v>0</v>
      </c>
      <c r="E25" s="66">
        <v>0</v>
      </c>
      <c r="F25" s="77">
        <f t="shared" si="18"/>
        <v>0</v>
      </c>
      <c r="G25" s="78">
        <f t="shared" si="2"/>
        <v>0</v>
      </c>
      <c r="H25" s="79">
        <f t="shared" si="3"/>
        <v>0</v>
      </c>
      <c r="I25" s="75">
        <v>0</v>
      </c>
      <c r="J25" s="76">
        <v>0</v>
      </c>
      <c r="K25" s="78">
        <f t="shared" si="19"/>
        <v>0</v>
      </c>
      <c r="L25" s="79">
        <f t="shared" si="4"/>
        <v>0</v>
      </c>
      <c r="M25" s="75">
        <v>0</v>
      </c>
      <c r="N25" s="76">
        <v>0</v>
      </c>
      <c r="O25" s="78">
        <f t="shared" si="20"/>
        <v>0</v>
      </c>
      <c r="P25" s="80">
        <f t="shared" si="5"/>
        <v>0</v>
      </c>
      <c r="Q25" s="71">
        <f t="shared" si="21"/>
        <v>0</v>
      </c>
      <c r="R25" s="72">
        <f t="shared" si="21"/>
        <v>0</v>
      </c>
      <c r="S25" s="81">
        <v>0</v>
      </c>
      <c r="T25" s="76">
        <v>0</v>
      </c>
      <c r="U25" s="75">
        <v>0</v>
      </c>
      <c r="V25" s="76">
        <v>0</v>
      </c>
      <c r="W25" s="75">
        <v>0</v>
      </c>
      <c r="X25" s="76">
        <v>0</v>
      </c>
      <c r="Y25" s="75">
        <v>0</v>
      </c>
      <c r="Z25" s="76">
        <v>0</v>
      </c>
      <c r="AA25" s="75">
        <v>0</v>
      </c>
      <c r="AB25" s="76">
        <v>0</v>
      </c>
      <c r="AC25" s="75">
        <v>0</v>
      </c>
      <c r="AD25" s="76">
        <v>0</v>
      </c>
      <c r="AE25" s="78">
        <f t="shared" si="6"/>
        <v>0</v>
      </c>
      <c r="AF25" s="79">
        <f t="shared" si="7"/>
        <v>0</v>
      </c>
      <c r="AG25" s="78">
        <f t="shared" si="8"/>
        <v>0</v>
      </c>
      <c r="AH25" s="79">
        <f t="shared" si="9"/>
        <v>0</v>
      </c>
      <c r="AI25" s="78">
        <f t="shared" si="10"/>
        <v>0</v>
      </c>
      <c r="AJ25" s="79">
        <f t="shared" si="11"/>
        <v>0</v>
      </c>
      <c r="AK25" s="78">
        <f t="shared" si="12"/>
        <v>0</v>
      </c>
      <c r="AL25" s="79">
        <f t="shared" si="13"/>
        <v>0</v>
      </c>
      <c r="AM25" s="78">
        <f t="shared" si="14"/>
        <v>0</v>
      </c>
      <c r="AN25" s="79">
        <f t="shared" si="15"/>
        <v>0</v>
      </c>
      <c r="AO25" s="78">
        <f t="shared" si="16"/>
        <v>0</v>
      </c>
      <c r="AP25" s="79">
        <f t="shared" si="17"/>
        <v>0</v>
      </c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</row>
    <row r="26" spans="1:55" x14ac:dyDescent="0.25">
      <c r="A26" s="74" t="s">
        <v>45</v>
      </c>
      <c r="B26" s="75">
        <v>2661.86</v>
      </c>
      <c r="C26" s="76">
        <v>0</v>
      </c>
      <c r="D26" s="66">
        <v>2.14</v>
      </c>
      <c r="E26" s="66">
        <v>0</v>
      </c>
      <c r="F26" s="77">
        <f t="shared" si="18"/>
        <v>0</v>
      </c>
      <c r="G26" s="78">
        <f t="shared" si="2"/>
        <v>-7.4771015517479036</v>
      </c>
      <c r="H26" s="79">
        <f t="shared" si="3"/>
        <v>0</v>
      </c>
      <c r="I26" s="75">
        <v>1921</v>
      </c>
      <c r="J26" s="76">
        <v>0</v>
      </c>
      <c r="K26" s="78">
        <f t="shared" si="19"/>
        <v>-27.121474822711789</v>
      </c>
      <c r="L26" s="79">
        <f t="shared" si="4"/>
        <v>0</v>
      </c>
      <c r="M26" s="75">
        <v>468.81</v>
      </c>
      <c r="N26" s="76">
        <v>0</v>
      </c>
      <c r="O26" s="78">
        <f t="shared" si="20"/>
        <v>-2.4491382979174716</v>
      </c>
      <c r="P26" s="80">
        <f t="shared" si="5"/>
        <v>0</v>
      </c>
      <c r="Q26" s="71">
        <f t="shared" si="21"/>
        <v>0.17612120847828211</v>
      </c>
      <c r="R26" s="72">
        <f t="shared" si="21"/>
        <v>0</v>
      </c>
      <c r="S26" s="81">
        <v>0</v>
      </c>
      <c r="T26" s="76">
        <v>0</v>
      </c>
      <c r="U26" s="75">
        <v>412.56</v>
      </c>
      <c r="V26" s="76">
        <v>0</v>
      </c>
      <c r="W26" s="75">
        <v>0</v>
      </c>
      <c r="X26" s="76">
        <v>0</v>
      </c>
      <c r="Y26" s="75">
        <v>0</v>
      </c>
      <c r="Z26" s="76">
        <v>0</v>
      </c>
      <c r="AA26" s="75">
        <v>0</v>
      </c>
      <c r="AB26" s="76">
        <v>0</v>
      </c>
      <c r="AC26" s="75">
        <v>3117.61</v>
      </c>
      <c r="AD26" s="76">
        <v>0</v>
      </c>
      <c r="AE26" s="78">
        <f t="shared" si="6"/>
        <v>0</v>
      </c>
      <c r="AF26" s="79">
        <f t="shared" si="7"/>
        <v>0</v>
      </c>
      <c r="AG26" s="78">
        <f t="shared" si="8"/>
        <v>-3.5659134166318744</v>
      </c>
      <c r="AH26" s="79">
        <f t="shared" si="9"/>
        <v>0</v>
      </c>
      <c r="AI26" s="78">
        <f t="shared" si="10"/>
        <v>18.063187276419203</v>
      </c>
      <c r="AJ26" s="79">
        <f t="shared" si="11"/>
        <v>0</v>
      </c>
      <c r="AK26" s="78">
        <f t="shared" si="12"/>
        <v>0</v>
      </c>
      <c r="AL26" s="79">
        <f t="shared" si="13"/>
        <v>0</v>
      </c>
      <c r="AM26" s="78">
        <f t="shared" si="14"/>
        <v>0</v>
      </c>
      <c r="AN26" s="79">
        <f t="shared" si="15"/>
        <v>0</v>
      </c>
      <c r="AO26" s="78">
        <f t="shared" si="16"/>
        <v>741.05540076314674</v>
      </c>
      <c r="AP26" s="79">
        <f t="shared" si="17"/>
        <v>0</v>
      </c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</row>
    <row r="27" spans="1:55" x14ac:dyDescent="0.25">
      <c r="A27" s="74" t="s">
        <v>46</v>
      </c>
      <c r="B27" s="75">
        <v>0</v>
      </c>
      <c r="C27" s="76">
        <v>0</v>
      </c>
      <c r="D27" s="66">
        <v>0</v>
      </c>
      <c r="E27" s="66">
        <v>0</v>
      </c>
      <c r="F27" s="77">
        <f t="shared" si="18"/>
        <v>0</v>
      </c>
      <c r="G27" s="78">
        <f t="shared" si="2"/>
        <v>0</v>
      </c>
      <c r="H27" s="79">
        <f t="shared" si="3"/>
        <v>0</v>
      </c>
      <c r="I27" s="75">
        <v>0</v>
      </c>
      <c r="J27" s="76">
        <v>0</v>
      </c>
      <c r="K27" s="78">
        <f t="shared" si="19"/>
        <v>0</v>
      </c>
      <c r="L27" s="79">
        <f t="shared" si="4"/>
        <v>0</v>
      </c>
      <c r="M27" s="75">
        <v>0</v>
      </c>
      <c r="N27" s="76">
        <v>0</v>
      </c>
      <c r="O27" s="78">
        <f t="shared" si="20"/>
        <v>0</v>
      </c>
      <c r="P27" s="80">
        <f t="shared" si="5"/>
        <v>0</v>
      </c>
      <c r="Q27" s="71">
        <f t="shared" si="21"/>
        <v>0</v>
      </c>
      <c r="R27" s="72">
        <f t="shared" si="21"/>
        <v>0</v>
      </c>
      <c r="S27" s="81">
        <v>0</v>
      </c>
      <c r="T27" s="76">
        <v>0</v>
      </c>
      <c r="U27" s="75">
        <v>0</v>
      </c>
      <c r="V27" s="76">
        <v>0</v>
      </c>
      <c r="W27" s="75">
        <v>0</v>
      </c>
      <c r="X27" s="76">
        <v>0</v>
      </c>
      <c r="Y27" s="75">
        <v>0</v>
      </c>
      <c r="Z27" s="76">
        <v>0</v>
      </c>
      <c r="AA27" s="75">
        <v>0</v>
      </c>
      <c r="AB27" s="76">
        <v>0</v>
      </c>
      <c r="AC27" s="75">
        <v>0</v>
      </c>
      <c r="AD27" s="76">
        <v>0</v>
      </c>
      <c r="AE27" s="78">
        <f t="shared" si="6"/>
        <v>0</v>
      </c>
      <c r="AF27" s="79">
        <f t="shared" si="7"/>
        <v>0</v>
      </c>
      <c r="AG27" s="78">
        <f t="shared" si="8"/>
        <v>0</v>
      </c>
      <c r="AH27" s="79">
        <f t="shared" si="9"/>
        <v>0</v>
      </c>
      <c r="AI27" s="78">
        <f t="shared" si="10"/>
        <v>0</v>
      </c>
      <c r="AJ27" s="79">
        <f t="shared" si="11"/>
        <v>0</v>
      </c>
      <c r="AK27" s="78">
        <f t="shared" si="12"/>
        <v>0</v>
      </c>
      <c r="AL27" s="79">
        <f t="shared" si="13"/>
        <v>0</v>
      </c>
      <c r="AM27" s="78">
        <f t="shared" si="14"/>
        <v>0</v>
      </c>
      <c r="AN27" s="79">
        <f t="shared" si="15"/>
        <v>0</v>
      </c>
      <c r="AO27" s="78">
        <f t="shared" si="16"/>
        <v>0</v>
      </c>
      <c r="AP27" s="79">
        <f t="shared" si="17"/>
        <v>0</v>
      </c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</row>
    <row r="28" spans="1:55" x14ac:dyDescent="0.25">
      <c r="A28" s="74" t="s">
        <v>47</v>
      </c>
      <c r="B28" s="75">
        <v>0</v>
      </c>
      <c r="C28" s="76">
        <v>2528.94</v>
      </c>
      <c r="D28" s="66">
        <v>0</v>
      </c>
      <c r="E28" s="66">
        <v>3</v>
      </c>
      <c r="F28" s="77">
        <f t="shared" si="18"/>
        <v>1</v>
      </c>
      <c r="G28" s="78">
        <f t="shared" si="2"/>
        <v>3.0249849443423433</v>
      </c>
      <c r="H28" s="79">
        <f t="shared" si="3"/>
        <v>0</v>
      </c>
      <c r="I28" s="75">
        <v>0</v>
      </c>
      <c r="J28" s="76">
        <v>2092.5300000000002</v>
      </c>
      <c r="K28" s="78">
        <f t="shared" si="19"/>
        <v>23.154082145101437</v>
      </c>
      <c r="L28" s="79">
        <f t="shared" si="4"/>
        <v>0</v>
      </c>
      <c r="M28" s="75">
        <v>0</v>
      </c>
      <c r="N28" s="76">
        <v>494.52</v>
      </c>
      <c r="O28" s="78">
        <f t="shared" si="20"/>
        <v>2.2813385958494843</v>
      </c>
      <c r="P28" s="80">
        <f t="shared" si="5"/>
        <v>0</v>
      </c>
      <c r="Q28" s="71">
        <f t="shared" si="21"/>
        <v>0</v>
      </c>
      <c r="R28" s="72">
        <f t="shared" si="21"/>
        <v>0.1955443782770647</v>
      </c>
      <c r="S28" s="81">
        <v>0</v>
      </c>
      <c r="T28" s="76">
        <v>0</v>
      </c>
      <c r="U28" s="75">
        <v>0</v>
      </c>
      <c r="V28" s="76">
        <v>1514</v>
      </c>
      <c r="W28" s="75">
        <v>0</v>
      </c>
      <c r="X28" s="76">
        <v>1175</v>
      </c>
      <c r="Y28" s="75">
        <v>0</v>
      </c>
      <c r="Z28" s="76">
        <v>0</v>
      </c>
      <c r="AA28" s="75">
        <v>0</v>
      </c>
      <c r="AB28" s="76">
        <v>0</v>
      </c>
      <c r="AC28" s="75">
        <v>0</v>
      </c>
      <c r="AD28" s="76">
        <v>0</v>
      </c>
      <c r="AE28" s="78">
        <f t="shared" si="6"/>
        <v>0</v>
      </c>
      <c r="AF28" s="79">
        <f t="shared" si="7"/>
        <v>0</v>
      </c>
      <c r="AG28" s="78">
        <f t="shared" si="8"/>
        <v>23.150271906756224</v>
      </c>
      <c r="AH28" s="79">
        <f t="shared" si="9"/>
        <v>0</v>
      </c>
      <c r="AI28" s="78">
        <f t="shared" si="10"/>
        <v>8.6052427289038427</v>
      </c>
      <c r="AJ28" s="79">
        <f t="shared" si="11"/>
        <v>0</v>
      </c>
      <c r="AK28" s="78">
        <f t="shared" si="12"/>
        <v>0</v>
      </c>
      <c r="AL28" s="79">
        <f t="shared" si="13"/>
        <v>0</v>
      </c>
      <c r="AM28" s="78">
        <f t="shared" si="14"/>
        <v>0</v>
      </c>
      <c r="AN28" s="79">
        <f t="shared" si="15"/>
        <v>0</v>
      </c>
      <c r="AO28" s="78">
        <f t="shared" si="16"/>
        <v>-603.40867877433459</v>
      </c>
      <c r="AP28" s="79">
        <f t="shared" si="17"/>
        <v>0</v>
      </c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</row>
    <row r="29" spans="1:55" x14ac:dyDescent="0.25">
      <c r="A29" s="74" t="s">
        <v>48</v>
      </c>
      <c r="B29" s="75">
        <v>0</v>
      </c>
      <c r="C29" s="76">
        <v>0</v>
      </c>
      <c r="D29" s="66">
        <v>0</v>
      </c>
      <c r="E29" s="66">
        <v>0</v>
      </c>
      <c r="F29" s="77">
        <f t="shared" si="18"/>
        <v>0</v>
      </c>
      <c r="G29" s="78">
        <f t="shared" si="2"/>
        <v>0</v>
      </c>
      <c r="H29" s="79">
        <f t="shared" si="3"/>
        <v>0</v>
      </c>
      <c r="I29" s="75">
        <v>0</v>
      </c>
      <c r="J29" s="76">
        <v>0</v>
      </c>
      <c r="K29" s="78">
        <f t="shared" si="19"/>
        <v>0</v>
      </c>
      <c r="L29" s="79">
        <f t="shared" si="4"/>
        <v>0</v>
      </c>
      <c r="M29" s="75">
        <v>0</v>
      </c>
      <c r="N29" s="76">
        <v>0</v>
      </c>
      <c r="O29" s="78">
        <f t="shared" si="20"/>
        <v>0</v>
      </c>
      <c r="P29" s="80">
        <f t="shared" si="5"/>
        <v>0</v>
      </c>
      <c r="Q29" s="71">
        <f t="shared" si="21"/>
        <v>0</v>
      </c>
      <c r="R29" s="72">
        <f t="shared" si="21"/>
        <v>0</v>
      </c>
      <c r="S29" s="81">
        <v>0</v>
      </c>
      <c r="T29" s="76">
        <v>0</v>
      </c>
      <c r="U29" s="75">
        <v>0</v>
      </c>
      <c r="V29" s="76">
        <v>0</v>
      </c>
      <c r="W29" s="75">
        <v>0</v>
      </c>
      <c r="X29" s="76">
        <v>0</v>
      </c>
      <c r="Y29" s="75">
        <v>0</v>
      </c>
      <c r="Z29" s="76">
        <v>0</v>
      </c>
      <c r="AA29" s="75">
        <v>0</v>
      </c>
      <c r="AB29" s="76">
        <v>0</v>
      </c>
      <c r="AC29" s="75">
        <v>0</v>
      </c>
      <c r="AD29" s="76">
        <v>0</v>
      </c>
      <c r="AE29" s="78">
        <f t="shared" si="6"/>
        <v>0</v>
      </c>
      <c r="AF29" s="79">
        <f t="shared" si="7"/>
        <v>0</v>
      </c>
      <c r="AG29" s="78">
        <f t="shared" si="8"/>
        <v>0</v>
      </c>
      <c r="AH29" s="79">
        <f t="shared" si="9"/>
        <v>0</v>
      </c>
      <c r="AI29" s="78">
        <f t="shared" si="10"/>
        <v>0</v>
      </c>
      <c r="AJ29" s="79">
        <f t="shared" si="11"/>
        <v>0</v>
      </c>
      <c r="AK29" s="78">
        <f t="shared" si="12"/>
        <v>0</v>
      </c>
      <c r="AL29" s="79">
        <f t="shared" si="13"/>
        <v>0</v>
      </c>
      <c r="AM29" s="78">
        <f t="shared" si="14"/>
        <v>0</v>
      </c>
      <c r="AN29" s="79">
        <f t="shared" si="15"/>
        <v>0</v>
      </c>
      <c r="AO29" s="78">
        <f t="shared" si="16"/>
        <v>0</v>
      </c>
      <c r="AP29" s="79">
        <f t="shared" si="17"/>
        <v>0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</row>
    <row r="30" spans="1:55" x14ac:dyDescent="0.25">
      <c r="A30" s="74" t="s">
        <v>49</v>
      </c>
      <c r="B30" s="75">
        <v>0</v>
      </c>
      <c r="C30" s="76">
        <v>2174.84</v>
      </c>
      <c r="D30" s="66">
        <v>0</v>
      </c>
      <c r="E30" s="66">
        <v>12</v>
      </c>
      <c r="F30" s="77">
        <f t="shared" si="18"/>
        <v>1</v>
      </c>
      <c r="G30" s="78">
        <f t="shared" si="2"/>
        <v>-14.295885791024212</v>
      </c>
      <c r="H30" s="79">
        <f t="shared" si="3"/>
        <v>0</v>
      </c>
      <c r="I30" s="75">
        <v>0</v>
      </c>
      <c r="J30" s="76">
        <v>1750.78</v>
      </c>
      <c r="K30" s="78">
        <f t="shared" si="19"/>
        <v>67.141114268068804</v>
      </c>
      <c r="L30" s="79">
        <f t="shared" si="4"/>
        <v>0</v>
      </c>
      <c r="M30" s="75">
        <v>0</v>
      </c>
      <c r="N30" s="76">
        <v>340.56</v>
      </c>
      <c r="O30" s="78">
        <f t="shared" si="20"/>
        <v>-2.3513507973698595</v>
      </c>
      <c r="P30" s="80">
        <f t="shared" si="5"/>
        <v>0</v>
      </c>
      <c r="Q30" s="71">
        <f t="shared" si="21"/>
        <v>0</v>
      </c>
      <c r="R30" s="72">
        <f t="shared" si="21"/>
        <v>0.15659082967022861</v>
      </c>
      <c r="S30" s="81">
        <v>0</v>
      </c>
      <c r="T30" s="76">
        <v>0</v>
      </c>
      <c r="U30" s="75">
        <v>0</v>
      </c>
      <c r="V30" s="76">
        <v>185.44</v>
      </c>
      <c r="W30" s="75">
        <v>0</v>
      </c>
      <c r="X30" s="76">
        <v>695.33</v>
      </c>
      <c r="Y30" s="75">
        <v>0</v>
      </c>
      <c r="Z30" s="76">
        <v>0</v>
      </c>
      <c r="AA30" s="75">
        <v>0</v>
      </c>
      <c r="AB30" s="76">
        <v>0</v>
      </c>
      <c r="AC30" s="75">
        <v>0</v>
      </c>
      <c r="AD30" s="76">
        <v>983.1</v>
      </c>
      <c r="AE30" s="78">
        <f t="shared" si="6"/>
        <v>0</v>
      </c>
      <c r="AF30" s="79">
        <f t="shared" si="7"/>
        <v>0</v>
      </c>
      <c r="AG30" s="78">
        <f t="shared" si="8"/>
        <v>-6.4343204982080531</v>
      </c>
      <c r="AH30" s="79">
        <f t="shared" si="9"/>
        <v>0</v>
      </c>
      <c r="AI30" s="78">
        <f t="shared" si="10"/>
        <v>-1.3352720959388649</v>
      </c>
      <c r="AJ30" s="79">
        <f t="shared" si="11"/>
        <v>0</v>
      </c>
      <c r="AK30" s="78">
        <f t="shared" si="12"/>
        <v>0</v>
      </c>
      <c r="AL30" s="79">
        <f t="shared" si="13"/>
        <v>0</v>
      </c>
      <c r="AM30" s="78">
        <f t="shared" si="14"/>
        <v>0</v>
      </c>
      <c r="AN30" s="79">
        <f t="shared" si="15"/>
        <v>0</v>
      </c>
      <c r="AO30" s="78">
        <f t="shared" si="16"/>
        <v>-2340.3510773783673</v>
      </c>
      <c r="AP30" s="79">
        <f t="shared" si="17"/>
        <v>0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</row>
    <row r="31" spans="1:55" x14ac:dyDescent="0.25">
      <c r="A31" s="74" t="s">
        <v>50</v>
      </c>
      <c r="B31" s="75">
        <v>1024.32</v>
      </c>
      <c r="C31" s="76">
        <v>3639.82</v>
      </c>
      <c r="D31" s="66">
        <v>0.47</v>
      </c>
      <c r="E31" s="66">
        <v>5.07</v>
      </c>
      <c r="F31" s="77">
        <f t="shared" si="18"/>
        <v>0.91516245487364623</v>
      </c>
      <c r="G31" s="78">
        <f t="shared" si="2"/>
        <v>-11.461698012246785</v>
      </c>
      <c r="H31" s="79">
        <f t="shared" si="3"/>
        <v>59.026682418119606</v>
      </c>
      <c r="I31" s="75">
        <v>1273.3800000000001</v>
      </c>
      <c r="J31" s="76">
        <v>2830.37</v>
      </c>
      <c r="K31" s="78">
        <f t="shared" si="19"/>
        <v>24.875735396021184</v>
      </c>
      <c r="L31" s="79">
        <f t="shared" si="4"/>
        <v>35.138197001792406</v>
      </c>
      <c r="M31" s="75">
        <v>137.85</v>
      </c>
      <c r="N31" s="76">
        <v>669.01</v>
      </c>
      <c r="O31" s="78">
        <f t="shared" si="20"/>
        <v>-1.3333328479843374</v>
      </c>
      <c r="P31" s="80">
        <f t="shared" si="5"/>
        <v>11.987234805279451</v>
      </c>
      <c r="Q31" s="71">
        <f t="shared" si="21"/>
        <v>0.13457708528584816</v>
      </c>
      <c r="R31" s="72">
        <f t="shared" si="21"/>
        <v>0.18380304520553212</v>
      </c>
      <c r="S31" s="81">
        <v>0</v>
      </c>
      <c r="T31" s="76">
        <v>0</v>
      </c>
      <c r="U31" s="75">
        <v>119.58</v>
      </c>
      <c r="V31" s="76">
        <v>547.32000000000005</v>
      </c>
      <c r="W31" s="75">
        <v>220.91</v>
      </c>
      <c r="X31" s="76">
        <v>954.06</v>
      </c>
      <c r="Y31" s="75">
        <v>0</v>
      </c>
      <c r="Z31" s="76">
        <v>0</v>
      </c>
      <c r="AA31" s="75">
        <v>0</v>
      </c>
      <c r="AB31" s="76">
        <v>0</v>
      </c>
      <c r="AC31" s="75">
        <v>0</v>
      </c>
      <c r="AD31" s="76">
        <v>0</v>
      </c>
      <c r="AE31" s="78">
        <f t="shared" si="6"/>
        <v>0</v>
      </c>
      <c r="AF31" s="79">
        <f t="shared" si="7"/>
        <v>0</v>
      </c>
      <c r="AG31" s="78">
        <f t="shared" si="8"/>
        <v>-0.12806029910288252</v>
      </c>
      <c r="AH31" s="79">
        <f t="shared" si="9"/>
        <v>9.6532491445331612</v>
      </c>
      <c r="AI31" s="78">
        <f t="shared" si="10"/>
        <v>-6.2228884918806209</v>
      </c>
      <c r="AJ31" s="79">
        <f t="shared" si="11"/>
        <v>16.54575118135897</v>
      </c>
      <c r="AK31" s="78">
        <f t="shared" si="12"/>
        <v>0</v>
      </c>
      <c r="AL31" s="79">
        <f t="shared" si="13"/>
        <v>0</v>
      </c>
      <c r="AM31" s="78">
        <f t="shared" si="14"/>
        <v>0</v>
      </c>
      <c r="AN31" s="79">
        <f t="shared" si="15"/>
        <v>0</v>
      </c>
      <c r="AO31" s="78">
        <f t="shared" si="16"/>
        <v>-839.66495635437138</v>
      </c>
      <c r="AP31" s="79">
        <f t="shared" si="17"/>
        <v>0</v>
      </c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</row>
    <row r="32" spans="1:55" x14ac:dyDescent="0.25">
      <c r="A32" s="74" t="s">
        <v>51</v>
      </c>
      <c r="B32" s="75">
        <v>0</v>
      </c>
      <c r="C32" s="76">
        <v>2021.18</v>
      </c>
      <c r="D32" s="66">
        <v>0</v>
      </c>
      <c r="E32" s="66">
        <v>3</v>
      </c>
      <c r="F32" s="77">
        <f t="shared" si="18"/>
        <v>1</v>
      </c>
      <c r="G32" s="78">
        <f t="shared" si="2"/>
        <v>-6.4375569863322752</v>
      </c>
      <c r="H32" s="79">
        <f t="shared" si="3"/>
        <v>0</v>
      </c>
      <c r="I32" s="75">
        <v>0</v>
      </c>
      <c r="J32" s="76">
        <v>1682.57</v>
      </c>
      <c r="K32" s="78">
        <f t="shared" si="19"/>
        <v>15.51412687115436</v>
      </c>
      <c r="L32" s="79">
        <f t="shared" si="4"/>
        <v>0</v>
      </c>
      <c r="M32" s="75">
        <v>0</v>
      </c>
      <c r="N32" s="76">
        <v>310.62</v>
      </c>
      <c r="O32" s="78">
        <f t="shared" si="20"/>
        <v>-1.1457952095921853</v>
      </c>
      <c r="P32" s="80">
        <f t="shared" si="5"/>
        <v>0</v>
      </c>
      <c r="Q32" s="71">
        <f t="shared" si="21"/>
        <v>0</v>
      </c>
      <c r="R32" s="72">
        <f t="shared" si="21"/>
        <v>0.15368250230063626</v>
      </c>
      <c r="S32" s="81">
        <v>0</v>
      </c>
      <c r="T32" s="76">
        <v>0</v>
      </c>
      <c r="U32" s="75">
        <v>0</v>
      </c>
      <c r="V32" s="76">
        <v>219.79</v>
      </c>
      <c r="W32" s="75">
        <v>0</v>
      </c>
      <c r="X32" s="76">
        <v>0</v>
      </c>
      <c r="Y32" s="75">
        <v>0</v>
      </c>
      <c r="Z32" s="76">
        <v>0</v>
      </c>
      <c r="AA32" s="75">
        <v>0</v>
      </c>
      <c r="AB32" s="76">
        <v>0</v>
      </c>
      <c r="AC32" s="75">
        <v>0</v>
      </c>
      <c r="AD32" s="76">
        <v>73.349999999999994</v>
      </c>
      <c r="AE32" s="78">
        <f t="shared" si="6"/>
        <v>0</v>
      </c>
      <c r="AF32" s="79">
        <f t="shared" si="7"/>
        <v>0</v>
      </c>
      <c r="AG32" s="78">
        <f t="shared" si="8"/>
        <v>-0.96843849205108157</v>
      </c>
      <c r="AH32" s="79">
        <f t="shared" si="9"/>
        <v>0</v>
      </c>
      <c r="AI32" s="78">
        <f t="shared" si="10"/>
        <v>-13.291887349366752</v>
      </c>
      <c r="AJ32" s="79">
        <f t="shared" si="11"/>
        <v>0</v>
      </c>
      <c r="AK32" s="78">
        <f t="shared" si="12"/>
        <v>0</v>
      </c>
      <c r="AL32" s="79">
        <f t="shared" si="13"/>
        <v>0</v>
      </c>
      <c r="AM32" s="78">
        <f t="shared" si="14"/>
        <v>0</v>
      </c>
      <c r="AN32" s="79">
        <f t="shared" si="15"/>
        <v>0</v>
      </c>
      <c r="AO32" s="78">
        <f t="shared" si="16"/>
        <v>-602.04173878178892</v>
      </c>
      <c r="AP32" s="79">
        <f t="shared" si="17"/>
        <v>0</v>
      </c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</row>
    <row r="33" spans="1:55" x14ac:dyDescent="0.25">
      <c r="A33" s="74" t="s">
        <v>52</v>
      </c>
      <c r="B33" s="75">
        <v>0</v>
      </c>
      <c r="C33" s="76">
        <v>0</v>
      </c>
      <c r="D33" s="66">
        <v>0</v>
      </c>
      <c r="E33" s="66">
        <v>0</v>
      </c>
      <c r="F33" s="77">
        <f t="shared" si="18"/>
        <v>0</v>
      </c>
      <c r="G33" s="78">
        <f t="shared" si="2"/>
        <v>0</v>
      </c>
      <c r="H33" s="79">
        <f t="shared" si="3"/>
        <v>0</v>
      </c>
      <c r="I33" s="75">
        <v>0</v>
      </c>
      <c r="J33" s="76">
        <v>0</v>
      </c>
      <c r="K33" s="78">
        <f t="shared" si="19"/>
        <v>0</v>
      </c>
      <c r="L33" s="79">
        <f t="shared" si="4"/>
        <v>0</v>
      </c>
      <c r="M33" s="75">
        <v>0</v>
      </c>
      <c r="N33" s="76">
        <v>0</v>
      </c>
      <c r="O33" s="78">
        <f t="shared" si="20"/>
        <v>0</v>
      </c>
      <c r="P33" s="80">
        <f t="shared" si="5"/>
        <v>0</v>
      </c>
      <c r="Q33" s="71">
        <f t="shared" si="21"/>
        <v>0</v>
      </c>
      <c r="R33" s="72">
        <f t="shared" si="21"/>
        <v>0</v>
      </c>
      <c r="S33" s="81">
        <v>0</v>
      </c>
      <c r="T33" s="76">
        <v>0</v>
      </c>
      <c r="U33" s="75">
        <v>0</v>
      </c>
      <c r="V33" s="76">
        <v>0</v>
      </c>
      <c r="W33" s="75">
        <v>0</v>
      </c>
      <c r="X33" s="76">
        <v>0</v>
      </c>
      <c r="Y33" s="75">
        <v>0</v>
      </c>
      <c r="Z33" s="76">
        <v>0</v>
      </c>
      <c r="AA33" s="75">
        <v>0</v>
      </c>
      <c r="AB33" s="76">
        <v>0</v>
      </c>
      <c r="AC33" s="75">
        <v>0</v>
      </c>
      <c r="AD33" s="76">
        <v>0</v>
      </c>
      <c r="AE33" s="78">
        <f t="shared" si="6"/>
        <v>0</v>
      </c>
      <c r="AF33" s="79">
        <f t="shared" si="7"/>
        <v>0</v>
      </c>
      <c r="AG33" s="78">
        <f t="shared" si="8"/>
        <v>0</v>
      </c>
      <c r="AH33" s="79">
        <f t="shared" si="9"/>
        <v>0</v>
      </c>
      <c r="AI33" s="78">
        <f t="shared" si="10"/>
        <v>0</v>
      </c>
      <c r="AJ33" s="79">
        <f t="shared" si="11"/>
        <v>0</v>
      </c>
      <c r="AK33" s="78">
        <f t="shared" si="12"/>
        <v>0</v>
      </c>
      <c r="AL33" s="79">
        <f t="shared" si="13"/>
        <v>0</v>
      </c>
      <c r="AM33" s="78">
        <f t="shared" si="14"/>
        <v>0</v>
      </c>
      <c r="AN33" s="79">
        <f t="shared" si="15"/>
        <v>0</v>
      </c>
      <c r="AO33" s="78">
        <f t="shared" si="16"/>
        <v>0</v>
      </c>
      <c r="AP33" s="79">
        <f t="shared" si="17"/>
        <v>0</v>
      </c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</row>
    <row r="34" spans="1:55" x14ac:dyDescent="0.25">
      <c r="A34" s="74" t="s">
        <v>53</v>
      </c>
      <c r="B34" s="75">
        <v>0</v>
      </c>
      <c r="C34" s="76">
        <v>0</v>
      </c>
      <c r="D34" s="66">
        <v>0</v>
      </c>
      <c r="E34" s="66">
        <v>0</v>
      </c>
      <c r="F34" s="77">
        <f t="shared" si="18"/>
        <v>0</v>
      </c>
      <c r="G34" s="78">
        <f t="shared" si="2"/>
        <v>0</v>
      </c>
      <c r="H34" s="79">
        <f t="shared" si="3"/>
        <v>0</v>
      </c>
      <c r="I34" s="75">
        <v>0</v>
      </c>
      <c r="J34" s="76">
        <v>0</v>
      </c>
      <c r="K34" s="78">
        <f t="shared" si="19"/>
        <v>0</v>
      </c>
      <c r="L34" s="79">
        <f t="shared" si="4"/>
        <v>0</v>
      </c>
      <c r="M34" s="75">
        <v>0</v>
      </c>
      <c r="N34" s="76">
        <v>0</v>
      </c>
      <c r="O34" s="78">
        <f t="shared" si="20"/>
        <v>0</v>
      </c>
      <c r="P34" s="80">
        <f t="shared" si="5"/>
        <v>0</v>
      </c>
      <c r="Q34" s="71">
        <f t="shared" si="21"/>
        <v>0</v>
      </c>
      <c r="R34" s="72">
        <f t="shared" si="21"/>
        <v>0</v>
      </c>
      <c r="S34" s="81">
        <v>0</v>
      </c>
      <c r="T34" s="76">
        <v>0</v>
      </c>
      <c r="U34" s="75">
        <v>0</v>
      </c>
      <c r="V34" s="76">
        <v>0</v>
      </c>
      <c r="W34" s="75">
        <v>0</v>
      </c>
      <c r="X34" s="76">
        <v>0</v>
      </c>
      <c r="Y34" s="75">
        <v>0</v>
      </c>
      <c r="Z34" s="76">
        <v>0</v>
      </c>
      <c r="AA34" s="75">
        <v>0</v>
      </c>
      <c r="AB34" s="76">
        <v>0</v>
      </c>
      <c r="AC34" s="75">
        <v>0</v>
      </c>
      <c r="AD34" s="76">
        <v>0</v>
      </c>
      <c r="AE34" s="78">
        <f t="shared" si="6"/>
        <v>0</v>
      </c>
      <c r="AF34" s="79">
        <f t="shared" si="7"/>
        <v>0</v>
      </c>
      <c r="AG34" s="78">
        <f t="shared" si="8"/>
        <v>0</v>
      </c>
      <c r="AH34" s="79">
        <f t="shared" si="9"/>
        <v>0</v>
      </c>
      <c r="AI34" s="78">
        <f t="shared" si="10"/>
        <v>0</v>
      </c>
      <c r="AJ34" s="79">
        <f t="shared" si="11"/>
        <v>0</v>
      </c>
      <c r="AK34" s="78">
        <f t="shared" si="12"/>
        <v>0</v>
      </c>
      <c r="AL34" s="79">
        <f t="shared" si="13"/>
        <v>0</v>
      </c>
      <c r="AM34" s="78">
        <f t="shared" si="14"/>
        <v>0</v>
      </c>
      <c r="AN34" s="79">
        <f t="shared" si="15"/>
        <v>0</v>
      </c>
      <c r="AO34" s="78">
        <f t="shared" si="16"/>
        <v>0</v>
      </c>
      <c r="AP34" s="79">
        <f t="shared" si="17"/>
        <v>0</v>
      </c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</row>
    <row r="35" spans="1:55" x14ac:dyDescent="0.25">
      <c r="A35" s="74" t="s">
        <v>54</v>
      </c>
      <c r="B35" s="75">
        <v>0</v>
      </c>
      <c r="C35" s="76">
        <v>0</v>
      </c>
      <c r="D35" s="66">
        <v>0</v>
      </c>
      <c r="E35" s="66">
        <v>0</v>
      </c>
      <c r="F35" s="77">
        <f t="shared" si="18"/>
        <v>0</v>
      </c>
      <c r="G35" s="78">
        <f t="shared" si="2"/>
        <v>0</v>
      </c>
      <c r="H35" s="79">
        <f t="shared" si="3"/>
        <v>0</v>
      </c>
      <c r="I35" s="75">
        <v>0</v>
      </c>
      <c r="J35" s="76">
        <v>0</v>
      </c>
      <c r="K35" s="78">
        <f t="shared" si="19"/>
        <v>0</v>
      </c>
      <c r="L35" s="79">
        <f t="shared" si="4"/>
        <v>0</v>
      </c>
      <c r="M35" s="75">
        <v>0</v>
      </c>
      <c r="N35" s="76">
        <v>0</v>
      </c>
      <c r="O35" s="78">
        <f t="shared" si="20"/>
        <v>0</v>
      </c>
      <c r="P35" s="80">
        <f t="shared" si="5"/>
        <v>0</v>
      </c>
      <c r="Q35" s="71">
        <f t="shared" si="21"/>
        <v>0</v>
      </c>
      <c r="R35" s="72">
        <f t="shared" si="21"/>
        <v>0</v>
      </c>
      <c r="S35" s="81">
        <v>0</v>
      </c>
      <c r="T35" s="76">
        <v>0</v>
      </c>
      <c r="U35" s="75">
        <v>0</v>
      </c>
      <c r="V35" s="76">
        <v>0</v>
      </c>
      <c r="W35" s="75">
        <v>0</v>
      </c>
      <c r="X35" s="76">
        <v>0</v>
      </c>
      <c r="Y35" s="75">
        <v>0</v>
      </c>
      <c r="Z35" s="76">
        <v>0</v>
      </c>
      <c r="AA35" s="75">
        <v>0</v>
      </c>
      <c r="AB35" s="76">
        <v>0</v>
      </c>
      <c r="AC35" s="75">
        <v>0</v>
      </c>
      <c r="AD35" s="76">
        <v>0</v>
      </c>
      <c r="AE35" s="78">
        <f t="shared" si="6"/>
        <v>0</v>
      </c>
      <c r="AF35" s="79">
        <f t="shared" si="7"/>
        <v>0</v>
      </c>
      <c r="AG35" s="78">
        <f t="shared" si="8"/>
        <v>0</v>
      </c>
      <c r="AH35" s="79">
        <f t="shared" si="9"/>
        <v>0</v>
      </c>
      <c r="AI35" s="78">
        <f t="shared" si="10"/>
        <v>0</v>
      </c>
      <c r="AJ35" s="79">
        <f t="shared" si="11"/>
        <v>0</v>
      </c>
      <c r="AK35" s="78">
        <f t="shared" si="12"/>
        <v>0</v>
      </c>
      <c r="AL35" s="79">
        <f t="shared" si="13"/>
        <v>0</v>
      </c>
      <c r="AM35" s="78">
        <f t="shared" si="14"/>
        <v>0</v>
      </c>
      <c r="AN35" s="79">
        <f t="shared" si="15"/>
        <v>0</v>
      </c>
      <c r="AO35" s="78">
        <f t="shared" si="16"/>
        <v>0</v>
      </c>
      <c r="AP35" s="79">
        <f t="shared" si="17"/>
        <v>0</v>
      </c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</row>
    <row r="36" spans="1:55" x14ac:dyDescent="0.25">
      <c r="A36" s="74" t="s">
        <v>55</v>
      </c>
      <c r="B36" s="75">
        <v>0</v>
      </c>
      <c r="C36" s="76">
        <v>0</v>
      </c>
      <c r="D36" s="66">
        <v>0</v>
      </c>
      <c r="E36" s="66">
        <v>0</v>
      </c>
      <c r="F36" s="77">
        <f t="shared" si="18"/>
        <v>0</v>
      </c>
      <c r="G36" s="78">
        <f t="shared" si="2"/>
        <v>0</v>
      </c>
      <c r="H36" s="79">
        <f t="shared" si="3"/>
        <v>0</v>
      </c>
      <c r="I36" s="75">
        <v>0</v>
      </c>
      <c r="J36" s="76">
        <v>0</v>
      </c>
      <c r="K36" s="78">
        <f t="shared" si="19"/>
        <v>0</v>
      </c>
      <c r="L36" s="79">
        <f t="shared" si="4"/>
        <v>0</v>
      </c>
      <c r="M36" s="75">
        <v>0</v>
      </c>
      <c r="N36" s="76">
        <v>0</v>
      </c>
      <c r="O36" s="78">
        <f t="shared" si="20"/>
        <v>0</v>
      </c>
      <c r="P36" s="80">
        <f t="shared" si="5"/>
        <v>0</v>
      </c>
      <c r="Q36" s="71">
        <f t="shared" si="21"/>
        <v>0</v>
      </c>
      <c r="R36" s="72">
        <f t="shared" si="21"/>
        <v>0</v>
      </c>
      <c r="S36" s="81">
        <v>0</v>
      </c>
      <c r="T36" s="76">
        <v>0</v>
      </c>
      <c r="U36" s="75">
        <v>0</v>
      </c>
      <c r="V36" s="76">
        <v>0</v>
      </c>
      <c r="W36" s="75">
        <v>0</v>
      </c>
      <c r="X36" s="76">
        <v>0</v>
      </c>
      <c r="Y36" s="75">
        <v>0</v>
      </c>
      <c r="Z36" s="76">
        <v>0</v>
      </c>
      <c r="AA36" s="75">
        <v>0</v>
      </c>
      <c r="AB36" s="76">
        <v>0</v>
      </c>
      <c r="AC36" s="75">
        <v>0</v>
      </c>
      <c r="AD36" s="76">
        <v>0</v>
      </c>
      <c r="AE36" s="78">
        <f t="shared" si="6"/>
        <v>0</v>
      </c>
      <c r="AF36" s="79">
        <f t="shared" si="7"/>
        <v>0</v>
      </c>
      <c r="AG36" s="78">
        <f t="shared" si="8"/>
        <v>0</v>
      </c>
      <c r="AH36" s="79">
        <f t="shared" si="9"/>
        <v>0</v>
      </c>
      <c r="AI36" s="78">
        <f t="shared" si="10"/>
        <v>0</v>
      </c>
      <c r="AJ36" s="79">
        <f t="shared" si="11"/>
        <v>0</v>
      </c>
      <c r="AK36" s="78">
        <f t="shared" si="12"/>
        <v>0</v>
      </c>
      <c r="AL36" s="79">
        <f t="shared" si="13"/>
        <v>0</v>
      </c>
      <c r="AM36" s="78">
        <f t="shared" si="14"/>
        <v>0</v>
      </c>
      <c r="AN36" s="79">
        <f t="shared" si="15"/>
        <v>0</v>
      </c>
      <c r="AO36" s="78">
        <f t="shared" si="16"/>
        <v>0</v>
      </c>
      <c r="AP36" s="79">
        <f t="shared" si="17"/>
        <v>0</v>
      </c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</row>
    <row r="37" spans="1:55" x14ac:dyDescent="0.25">
      <c r="A37" s="74" t="s">
        <v>56</v>
      </c>
      <c r="B37" s="75">
        <v>0</v>
      </c>
      <c r="C37" s="76">
        <v>0</v>
      </c>
      <c r="D37" s="66">
        <v>0</v>
      </c>
      <c r="E37" s="66">
        <v>0</v>
      </c>
      <c r="F37" s="77">
        <f t="shared" si="18"/>
        <v>0</v>
      </c>
      <c r="G37" s="78">
        <f t="shared" si="2"/>
        <v>0</v>
      </c>
      <c r="H37" s="79">
        <f t="shared" si="3"/>
        <v>0</v>
      </c>
      <c r="I37" s="75">
        <v>0</v>
      </c>
      <c r="J37" s="76">
        <v>0</v>
      </c>
      <c r="K37" s="78">
        <f t="shared" si="19"/>
        <v>0</v>
      </c>
      <c r="L37" s="79">
        <f t="shared" si="4"/>
        <v>0</v>
      </c>
      <c r="M37" s="75">
        <v>0</v>
      </c>
      <c r="N37" s="76">
        <v>0</v>
      </c>
      <c r="O37" s="78">
        <f t="shared" si="20"/>
        <v>0</v>
      </c>
      <c r="P37" s="80">
        <f t="shared" si="5"/>
        <v>0</v>
      </c>
      <c r="Q37" s="71">
        <f t="shared" si="21"/>
        <v>0</v>
      </c>
      <c r="R37" s="72">
        <f t="shared" si="21"/>
        <v>0</v>
      </c>
      <c r="S37" s="81">
        <v>0</v>
      </c>
      <c r="T37" s="76">
        <v>0</v>
      </c>
      <c r="U37" s="75">
        <v>0</v>
      </c>
      <c r="V37" s="76">
        <v>0</v>
      </c>
      <c r="W37" s="75">
        <v>0</v>
      </c>
      <c r="X37" s="76">
        <v>0</v>
      </c>
      <c r="Y37" s="75">
        <v>0</v>
      </c>
      <c r="Z37" s="76">
        <v>0</v>
      </c>
      <c r="AA37" s="75">
        <v>0</v>
      </c>
      <c r="AB37" s="76">
        <v>0</v>
      </c>
      <c r="AC37" s="75">
        <v>0</v>
      </c>
      <c r="AD37" s="76">
        <v>0</v>
      </c>
      <c r="AE37" s="78">
        <f t="shared" si="6"/>
        <v>0</v>
      </c>
      <c r="AF37" s="79">
        <f t="shared" si="7"/>
        <v>0</v>
      </c>
      <c r="AG37" s="78">
        <f t="shared" si="8"/>
        <v>0</v>
      </c>
      <c r="AH37" s="79">
        <f t="shared" si="9"/>
        <v>0</v>
      </c>
      <c r="AI37" s="78">
        <f t="shared" si="10"/>
        <v>0</v>
      </c>
      <c r="AJ37" s="79">
        <f t="shared" si="11"/>
        <v>0</v>
      </c>
      <c r="AK37" s="78">
        <f t="shared" si="12"/>
        <v>0</v>
      </c>
      <c r="AL37" s="79">
        <f t="shared" si="13"/>
        <v>0</v>
      </c>
      <c r="AM37" s="78">
        <f t="shared" si="14"/>
        <v>0</v>
      </c>
      <c r="AN37" s="79">
        <f t="shared" si="15"/>
        <v>0</v>
      </c>
      <c r="AO37" s="78">
        <f t="shared" si="16"/>
        <v>0</v>
      </c>
      <c r="AP37" s="79">
        <f t="shared" si="17"/>
        <v>0</v>
      </c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</row>
    <row r="38" spans="1:55" x14ac:dyDescent="0.25">
      <c r="A38" s="74" t="s">
        <v>57</v>
      </c>
      <c r="B38" s="75">
        <v>0</v>
      </c>
      <c r="C38" s="76">
        <v>0</v>
      </c>
      <c r="D38" s="66">
        <v>0</v>
      </c>
      <c r="E38" s="66">
        <v>0</v>
      </c>
      <c r="F38" s="77">
        <f t="shared" si="18"/>
        <v>0</v>
      </c>
      <c r="G38" s="78">
        <f t="shared" si="2"/>
        <v>0</v>
      </c>
      <c r="H38" s="79">
        <f t="shared" si="3"/>
        <v>0</v>
      </c>
      <c r="I38" s="75">
        <v>0</v>
      </c>
      <c r="J38" s="76">
        <v>0</v>
      </c>
      <c r="K38" s="78">
        <f t="shared" si="19"/>
        <v>0</v>
      </c>
      <c r="L38" s="79">
        <f t="shared" si="4"/>
        <v>0</v>
      </c>
      <c r="M38" s="75">
        <v>0</v>
      </c>
      <c r="N38" s="76">
        <v>0</v>
      </c>
      <c r="O38" s="78">
        <f t="shared" si="20"/>
        <v>0</v>
      </c>
      <c r="P38" s="80">
        <f t="shared" si="5"/>
        <v>0</v>
      </c>
      <c r="Q38" s="71">
        <f t="shared" si="21"/>
        <v>0</v>
      </c>
      <c r="R38" s="72">
        <f t="shared" si="21"/>
        <v>0</v>
      </c>
      <c r="S38" s="81">
        <v>0</v>
      </c>
      <c r="T38" s="76">
        <v>0</v>
      </c>
      <c r="U38" s="75">
        <v>0</v>
      </c>
      <c r="V38" s="76">
        <v>0</v>
      </c>
      <c r="W38" s="75">
        <v>0</v>
      </c>
      <c r="X38" s="76">
        <v>0</v>
      </c>
      <c r="Y38" s="75">
        <v>0</v>
      </c>
      <c r="Z38" s="76">
        <v>0</v>
      </c>
      <c r="AA38" s="75">
        <v>0</v>
      </c>
      <c r="AB38" s="76">
        <v>0</v>
      </c>
      <c r="AC38" s="75">
        <v>0</v>
      </c>
      <c r="AD38" s="76">
        <v>0</v>
      </c>
      <c r="AE38" s="78">
        <f t="shared" si="6"/>
        <v>0</v>
      </c>
      <c r="AF38" s="79">
        <f t="shared" si="7"/>
        <v>0</v>
      </c>
      <c r="AG38" s="78">
        <f t="shared" si="8"/>
        <v>0</v>
      </c>
      <c r="AH38" s="79">
        <f t="shared" si="9"/>
        <v>0</v>
      </c>
      <c r="AI38" s="78">
        <f t="shared" si="10"/>
        <v>0</v>
      </c>
      <c r="AJ38" s="79">
        <f t="shared" si="11"/>
        <v>0</v>
      </c>
      <c r="AK38" s="78">
        <f t="shared" si="12"/>
        <v>0</v>
      </c>
      <c r="AL38" s="79">
        <f t="shared" si="13"/>
        <v>0</v>
      </c>
      <c r="AM38" s="78">
        <f t="shared" si="14"/>
        <v>0</v>
      </c>
      <c r="AN38" s="79">
        <f t="shared" si="15"/>
        <v>0</v>
      </c>
      <c r="AO38" s="78">
        <f t="shared" si="16"/>
        <v>0</v>
      </c>
      <c r="AP38" s="79">
        <f t="shared" si="17"/>
        <v>0</v>
      </c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</row>
    <row r="39" spans="1:55" x14ac:dyDescent="0.25">
      <c r="A39" s="74" t="s">
        <v>58</v>
      </c>
      <c r="B39" s="75">
        <v>0</v>
      </c>
      <c r="C39" s="76">
        <v>0</v>
      </c>
      <c r="D39" s="66">
        <v>0</v>
      </c>
      <c r="E39" s="66">
        <v>0</v>
      </c>
      <c r="F39" s="77">
        <f t="shared" si="18"/>
        <v>0</v>
      </c>
      <c r="G39" s="78">
        <f t="shared" si="2"/>
        <v>0</v>
      </c>
      <c r="H39" s="79">
        <f t="shared" si="3"/>
        <v>0</v>
      </c>
      <c r="I39" s="75">
        <v>0</v>
      </c>
      <c r="J39" s="76">
        <v>0</v>
      </c>
      <c r="K39" s="78">
        <f t="shared" si="19"/>
        <v>0</v>
      </c>
      <c r="L39" s="79">
        <f t="shared" si="4"/>
        <v>0</v>
      </c>
      <c r="M39" s="75">
        <v>0</v>
      </c>
      <c r="N39" s="76">
        <v>0</v>
      </c>
      <c r="O39" s="78">
        <f t="shared" si="20"/>
        <v>0</v>
      </c>
      <c r="P39" s="80">
        <f t="shared" si="5"/>
        <v>0</v>
      </c>
      <c r="Q39" s="71">
        <f t="shared" si="21"/>
        <v>0</v>
      </c>
      <c r="R39" s="72">
        <f t="shared" si="21"/>
        <v>0</v>
      </c>
      <c r="S39" s="81">
        <v>0</v>
      </c>
      <c r="T39" s="76">
        <v>0</v>
      </c>
      <c r="U39" s="75">
        <v>0</v>
      </c>
      <c r="V39" s="76">
        <v>0</v>
      </c>
      <c r="W39" s="75">
        <v>0</v>
      </c>
      <c r="X39" s="76">
        <v>0</v>
      </c>
      <c r="Y39" s="75">
        <v>0</v>
      </c>
      <c r="Z39" s="76">
        <v>0</v>
      </c>
      <c r="AA39" s="75">
        <v>0</v>
      </c>
      <c r="AB39" s="76">
        <v>0</v>
      </c>
      <c r="AC39" s="75">
        <v>0</v>
      </c>
      <c r="AD39" s="76">
        <v>0</v>
      </c>
      <c r="AE39" s="78">
        <f t="shared" si="6"/>
        <v>0</v>
      </c>
      <c r="AF39" s="79">
        <f t="shared" si="7"/>
        <v>0</v>
      </c>
      <c r="AG39" s="78">
        <f t="shared" si="8"/>
        <v>0</v>
      </c>
      <c r="AH39" s="79">
        <f t="shared" si="9"/>
        <v>0</v>
      </c>
      <c r="AI39" s="78">
        <f t="shared" si="10"/>
        <v>0</v>
      </c>
      <c r="AJ39" s="79">
        <f t="shared" si="11"/>
        <v>0</v>
      </c>
      <c r="AK39" s="78">
        <f t="shared" si="12"/>
        <v>0</v>
      </c>
      <c r="AL39" s="79">
        <f t="shared" si="13"/>
        <v>0</v>
      </c>
      <c r="AM39" s="78">
        <f t="shared" si="14"/>
        <v>0</v>
      </c>
      <c r="AN39" s="79">
        <f t="shared" si="15"/>
        <v>0</v>
      </c>
      <c r="AO39" s="78">
        <f t="shared" si="16"/>
        <v>0</v>
      </c>
      <c r="AP39" s="79">
        <f t="shared" si="17"/>
        <v>0</v>
      </c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</row>
    <row r="40" spans="1:55" x14ac:dyDescent="0.25">
      <c r="A40" s="74" t="s">
        <v>59</v>
      </c>
      <c r="B40" s="75">
        <v>0</v>
      </c>
      <c r="C40" s="76">
        <v>0</v>
      </c>
      <c r="D40" s="66">
        <v>0</v>
      </c>
      <c r="E40" s="66">
        <v>0</v>
      </c>
      <c r="F40" s="77">
        <f t="shared" si="18"/>
        <v>0</v>
      </c>
      <c r="G40" s="78">
        <f t="shared" si="2"/>
        <v>0</v>
      </c>
      <c r="H40" s="79">
        <f t="shared" si="3"/>
        <v>0</v>
      </c>
      <c r="I40" s="75">
        <v>0</v>
      </c>
      <c r="J40" s="76">
        <v>0</v>
      </c>
      <c r="K40" s="78">
        <f t="shared" si="19"/>
        <v>0</v>
      </c>
      <c r="L40" s="79">
        <f t="shared" si="4"/>
        <v>0</v>
      </c>
      <c r="M40" s="75">
        <v>0</v>
      </c>
      <c r="N40" s="76">
        <v>0</v>
      </c>
      <c r="O40" s="78">
        <f t="shared" si="20"/>
        <v>0</v>
      </c>
      <c r="P40" s="80">
        <f t="shared" si="5"/>
        <v>0</v>
      </c>
      <c r="Q40" s="71">
        <f t="shared" si="21"/>
        <v>0</v>
      </c>
      <c r="R40" s="72">
        <f t="shared" si="21"/>
        <v>0</v>
      </c>
      <c r="S40" s="81">
        <v>0</v>
      </c>
      <c r="T40" s="76">
        <v>0</v>
      </c>
      <c r="U40" s="75">
        <v>0</v>
      </c>
      <c r="V40" s="76">
        <v>0</v>
      </c>
      <c r="W40" s="75">
        <v>0</v>
      </c>
      <c r="X40" s="76">
        <v>0</v>
      </c>
      <c r="Y40" s="75">
        <v>0</v>
      </c>
      <c r="Z40" s="76">
        <v>0</v>
      </c>
      <c r="AA40" s="75">
        <v>0</v>
      </c>
      <c r="AB40" s="76">
        <v>0</v>
      </c>
      <c r="AC40" s="75">
        <v>0</v>
      </c>
      <c r="AD40" s="76">
        <v>0</v>
      </c>
      <c r="AE40" s="78">
        <f t="shared" si="6"/>
        <v>0</v>
      </c>
      <c r="AF40" s="79">
        <f t="shared" si="7"/>
        <v>0</v>
      </c>
      <c r="AG40" s="78">
        <f t="shared" si="8"/>
        <v>0</v>
      </c>
      <c r="AH40" s="79">
        <f t="shared" si="9"/>
        <v>0</v>
      </c>
      <c r="AI40" s="78">
        <f t="shared" si="10"/>
        <v>0</v>
      </c>
      <c r="AJ40" s="79">
        <f t="shared" si="11"/>
        <v>0</v>
      </c>
      <c r="AK40" s="78">
        <f t="shared" si="12"/>
        <v>0</v>
      </c>
      <c r="AL40" s="79">
        <f t="shared" si="13"/>
        <v>0</v>
      </c>
      <c r="AM40" s="78">
        <f t="shared" si="14"/>
        <v>0</v>
      </c>
      <c r="AN40" s="79">
        <f t="shared" si="15"/>
        <v>0</v>
      </c>
      <c r="AO40" s="78">
        <f t="shared" si="16"/>
        <v>0</v>
      </c>
      <c r="AP40" s="79">
        <f t="shared" si="17"/>
        <v>0</v>
      </c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</row>
    <row r="41" spans="1:55" x14ac:dyDescent="0.25">
      <c r="A41" s="74" t="s">
        <v>60</v>
      </c>
      <c r="B41" s="75">
        <v>0</v>
      </c>
      <c r="C41" s="76">
        <v>0</v>
      </c>
      <c r="D41" s="66">
        <v>0</v>
      </c>
      <c r="E41" s="66">
        <v>0</v>
      </c>
      <c r="F41" s="77">
        <f t="shared" si="18"/>
        <v>0</v>
      </c>
      <c r="G41" s="78">
        <f t="shared" si="2"/>
        <v>0</v>
      </c>
      <c r="H41" s="79">
        <f t="shared" si="3"/>
        <v>0</v>
      </c>
      <c r="I41" s="75">
        <v>0</v>
      </c>
      <c r="J41" s="76">
        <v>0</v>
      </c>
      <c r="K41" s="78">
        <f t="shared" si="19"/>
        <v>0</v>
      </c>
      <c r="L41" s="79">
        <f t="shared" si="4"/>
        <v>0</v>
      </c>
      <c r="M41" s="75">
        <v>0</v>
      </c>
      <c r="N41" s="76">
        <v>0</v>
      </c>
      <c r="O41" s="78">
        <f t="shared" si="20"/>
        <v>0</v>
      </c>
      <c r="P41" s="80">
        <f t="shared" si="5"/>
        <v>0</v>
      </c>
      <c r="Q41" s="71">
        <f t="shared" si="21"/>
        <v>0</v>
      </c>
      <c r="R41" s="72">
        <f t="shared" si="21"/>
        <v>0</v>
      </c>
      <c r="S41" s="81">
        <v>0</v>
      </c>
      <c r="T41" s="76">
        <v>0</v>
      </c>
      <c r="U41" s="75">
        <v>0</v>
      </c>
      <c r="V41" s="76">
        <v>0</v>
      </c>
      <c r="W41" s="75">
        <v>0</v>
      </c>
      <c r="X41" s="76">
        <v>0</v>
      </c>
      <c r="Y41" s="75">
        <v>0</v>
      </c>
      <c r="Z41" s="76">
        <v>0</v>
      </c>
      <c r="AA41" s="75">
        <v>0</v>
      </c>
      <c r="AB41" s="76">
        <v>0</v>
      </c>
      <c r="AC41" s="75">
        <v>0</v>
      </c>
      <c r="AD41" s="76">
        <v>0</v>
      </c>
      <c r="AE41" s="78">
        <f t="shared" si="6"/>
        <v>0</v>
      </c>
      <c r="AF41" s="79">
        <f t="shared" si="7"/>
        <v>0</v>
      </c>
      <c r="AG41" s="78">
        <f t="shared" si="8"/>
        <v>0</v>
      </c>
      <c r="AH41" s="79">
        <f t="shared" si="9"/>
        <v>0</v>
      </c>
      <c r="AI41" s="78">
        <f t="shared" si="10"/>
        <v>0</v>
      </c>
      <c r="AJ41" s="79">
        <f t="shared" si="11"/>
        <v>0</v>
      </c>
      <c r="AK41" s="78">
        <f t="shared" si="12"/>
        <v>0</v>
      </c>
      <c r="AL41" s="79">
        <f t="shared" si="13"/>
        <v>0</v>
      </c>
      <c r="AM41" s="78">
        <f t="shared" si="14"/>
        <v>0</v>
      </c>
      <c r="AN41" s="79">
        <f t="shared" si="15"/>
        <v>0</v>
      </c>
      <c r="AO41" s="78">
        <f t="shared" si="16"/>
        <v>0</v>
      </c>
      <c r="AP41" s="79">
        <f t="shared" si="17"/>
        <v>0</v>
      </c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</row>
    <row r="42" spans="1:55" x14ac:dyDescent="0.25">
      <c r="A42" s="74" t="s">
        <v>61</v>
      </c>
      <c r="B42" s="75">
        <v>0</v>
      </c>
      <c r="C42" s="76">
        <v>0</v>
      </c>
      <c r="D42" s="66">
        <v>0</v>
      </c>
      <c r="E42" s="66">
        <v>0</v>
      </c>
      <c r="F42" s="77">
        <f t="shared" si="18"/>
        <v>0</v>
      </c>
      <c r="G42" s="78">
        <f t="shared" si="2"/>
        <v>0</v>
      </c>
      <c r="H42" s="79">
        <f t="shared" si="3"/>
        <v>0</v>
      </c>
      <c r="I42" s="75">
        <v>0</v>
      </c>
      <c r="J42" s="76">
        <v>0</v>
      </c>
      <c r="K42" s="78">
        <f t="shared" si="19"/>
        <v>0</v>
      </c>
      <c r="L42" s="79">
        <f t="shared" si="4"/>
        <v>0</v>
      </c>
      <c r="M42" s="75">
        <v>0</v>
      </c>
      <c r="N42" s="76">
        <v>0</v>
      </c>
      <c r="O42" s="78">
        <f t="shared" si="20"/>
        <v>0</v>
      </c>
      <c r="P42" s="80">
        <f t="shared" si="5"/>
        <v>0</v>
      </c>
      <c r="Q42" s="71">
        <f t="shared" si="21"/>
        <v>0</v>
      </c>
      <c r="R42" s="72">
        <f t="shared" si="21"/>
        <v>0</v>
      </c>
      <c r="S42" s="81">
        <v>0</v>
      </c>
      <c r="T42" s="76">
        <v>0</v>
      </c>
      <c r="U42" s="75">
        <v>0</v>
      </c>
      <c r="V42" s="76">
        <v>0</v>
      </c>
      <c r="W42" s="75">
        <v>0</v>
      </c>
      <c r="X42" s="76">
        <v>0</v>
      </c>
      <c r="Y42" s="75">
        <v>0</v>
      </c>
      <c r="Z42" s="76">
        <v>0</v>
      </c>
      <c r="AA42" s="75">
        <v>0</v>
      </c>
      <c r="AB42" s="76">
        <v>0</v>
      </c>
      <c r="AC42" s="75">
        <v>0</v>
      </c>
      <c r="AD42" s="76">
        <v>0</v>
      </c>
      <c r="AE42" s="78">
        <f t="shared" si="6"/>
        <v>0</v>
      </c>
      <c r="AF42" s="79">
        <f t="shared" si="7"/>
        <v>0</v>
      </c>
      <c r="AG42" s="78">
        <f t="shared" si="8"/>
        <v>0</v>
      </c>
      <c r="AH42" s="79">
        <f t="shared" si="9"/>
        <v>0</v>
      </c>
      <c r="AI42" s="78">
        <f t="shared" si="10"/>
        <v>0</v>
      </c>
      <c r="AJ42" s="79">
        <f t="shared" si="11"/>
        <v>0</v>
      </c>
      <c r="AK42" s="78">
        <f t="shared" si="12"/>
        <v>0</v>
      </c>
      <c r="AL42" s="79">
        <f t="shared" si="13"/>
        <v>0</v>
      </c>
      <c r="AM42" s="78">
        <f t="shared" si="14"/>
        <v>0</v>
      </c>
      <c r="AN42" s="79">
        <f t="shared" si="15"/>
        <v>0</v>
      </c>
      <c r="AO42" s="78">
        <f t="shared" si="16"/>
        <v>0</v>
      </c>
      <c r="AP42" s="79">
        <f t="shared" si="17"/>
        <v>0</v>
      </c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</row>
    <row r="43" spans="1:55" x14ac:dyDescent="0.25">
      <c r="A43" s="74" t="s">
        <v>62</v>
      </c>
      <c r="B43" s="75">
        <v>0</v>
      </c>
      <c r="C43" s="76">
        <v>0</v>
      </c>
      <c r="D43" s="66">
        <v>0</v>
      </c>
      <c r="E43" s="66">
        <v>0</v>
      </c>
      <c r="F43" s="77">
        <f t="shared" si="18"/>
        <v>0</v>
      </c>
      <c r="G43" s="78">
        <f t="shared" si="2"/>
        <v>0</v>
      </c>
      <c r="H43" s="79">
        <f t="shared" si="3"/>
        <v>0</v>
      </c>
      <c r="I43" s="75">
        <v>0</v>
      </c>
      <c r="J43" s="76">
        <v>0</v>
      </c>
      <c r="K43" s="78">
        <f t="shared" si="19"/>
        <v>0</v>
      </c>
      <c r="L43" s="79">
        <f t="shared" si="4"/>
        <v>0</v>
      </c>
      <c r="M43" s="75">
        <v>0</v>
      </c>
      <c r="N43" s="76">
        <v>0</v>
      </c>
      <c r="O43" s="78">
        <f t="shared" si="20"/>
        <v>0</v>
      </c>
      <c r="P43" s="80">
        <f t="shared" si="5"/>
        <v>0</v>
      </c>
      <c r="Q43" s="71">
        <f t="shared" si="21"/>
        <v>0</v>
      </c>
      <c r="R43" s="72">
        <f t="shared" si="21"/>
        <v>0</v>
      </c>
      <c r="S43" s="81">
        <v>0</v>
      </c>
      <c r="T43" s="76">
        <v>0</v>
      </c>
      <c r="U43" s="75">
        <v>0</v>
      </c>
      <c r="V43" s="76">
        <v>0</v>
      </c>
      <c r="W43" s="75">
        <v>0</v>
      </c>
      <c r="X43" s="76">
        <v>0</v>
      </c>
      <c r="Y43" s="75">
        <v>0</v>
      </c>
      <c r="Z43" s="76">
        <v>0</v>
      </c>
      <c r="AA43" s="75">
        <v>0</v>
      </c>
      <c r="AB43" s="76">
        <v>0</v>
      </c>
      <c r="AC43" s="75">
        <v>0</v>
      </c>
      <c r="AD43" s="76">
        <v>0</v>
      </c>
      <c r="AE43" s="78">
        <f t="shared" si="6"/>
        <v>0</v>
      </c>
      <c r="AF43" s="79">
        <f t="shared" si="7"/>
        <v>0</v>
      </c>
      <c r="AG43" s="78">
        <f t="shared" si="8"/>
        <v>0</v>
      </c>
      <c r="AH43" s="79">
        <f t="shared" si="9"/>
        <v>0</v>
      </c>
      <c r="AI43" s="78">
        <f t="shared" si="10"/>
        <v>0</v>
      </c>
      <c r="AJ43" s="79">
        <f t="shared" si="11"/>
        <v>0</v>
      </c>
      <c r="AK43" s="78">
        <f t="shared" si="12"/>
        <v>0</v>
      </c>
      <c r="AL43" s="79">
        <f t="shared" si="13"/>
        <v>0</v>
      </c>
      <c r="AM43" s="78">
        <f t="shared" si="14"/>
        <v>0</v>
      </c>
      <c r="AN43" s="79">
        <f t="shared" si="15"/>
        <v>0</v>
      </c>
      <c r="AO43" s="78">
        <f t="shared" si="16"/>
        <v>0</v>
      </c>
      <c r="AP43" s="79">
        <f t="shared" si="17"/>
        <v>0</v>
      </c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</row>
    <row r="44" spans="1:55" ht="15.75" thickBot="1" x14ac:dyDescent="0.3">
      <c r="A44" s="74" t="s">
        <v>63</v>
      </c>
      <c r="B44" s="75">
        <v>1918.61</v>
      </c>
      <c r="C44" s="76">
        <v>2030.52</v>
      </c>
      <c r="D44" s="66">
        <v>11</v>
      </c>
      <c r="E44" s="66">
        <v>29</v>
      </c>
      <c r="F44" s="82">
        <f t="shared" si="18"/>
        <v>0.72499999999999998</v>
      </c>
      <c r="G44" s="78">
        <f t="shared" si="2"/>
        <v>-20.461704084166705</v>
      </c>
      <c r="H44" s="79">
        <f t="shared" si="3"/>
        <v>18.235294117647072</v>
      </c>
      <c r="I44" s="75">
        <v>1933.32</v>
      </c>
      <c r="J44" s="81">
        <v>1569.91</v>
      </c>
      <c r="K44" s="78">
        <f t="shared" si="19"/>
        <v>47.877569322004987</v>
      </c>
      <c r="L44" s="79">
        <f t="shared" si="4"/>
        <v>-59.216229428059293</v>
      </c>
      <c r="M44" s="75">
        <v>178.01</v>
      </c>
      <c r="N44" s="81">
        <v>195.74</v>
      </c>
      <c r="O44" s="78">
        <f t="shared" si="20"/>
        <v>-9.3937030665314634</v>
      </c>
      <c r="P44" s="80">
        <f t="shared" si="5"/>
        <v>2.8890337298354276</v>
      </c>
      <c r="Q44" s="71">
        <f t="shared" si="21"/>
        <v>9.2780711035593474E-2</v>
      </c>
      <c r="R44" s="72">
        <f t="shared" si="21"/>
        <v>9.6398951992593032E-2</v>
      </c>
      <c r="S44" s="81">
        <v>0</v>
      </c>
      <c r="T44" s="81">
        <v>0</v>
      </c>
      <c r="U44" s="75">
        <v>178.01</v>
      </c>
      <c r="V44" s="81">
        <v>127.01</v>
      </c>
      <c r="W44" s="75">
        <v>418.52</v>
      </c>
      <c r="X44" s="81">
        <v>482.58</v>
      </c>
      <c r="Y44" s="75">
        <v>0</v>
      </c>
      <c r="Z44" s="81">
        <v>0</v>
      </c>
      <c r="AA44" s="75">
        <v>0</v>
      </c>
      <c r="AB44" s="81">
        <v>0</v>
      </c>
      <c r="AC44" s="75">
        <v>10331.81</v>
      </c>
      <c r="AD44" s="81">
        <v>1007</v>
      </c>
      <c r="AE44" s="78">
        <f t="shared" si="6"/>
        <v>0</v>
      </c>
      <c r="AF44" s="79">
        <f t="shared" si="7"/>
        <v>0</v>
      </c>
      <c r="AG44" s="78">
        <f t="shared" si="8"/>
        <v>-5.5616499143799505</v>
      </c>
      <c r="AH44" s="79">
        <f t="shared" si="9"/>
        <v>-8.3102493074792232</v>
      </c>
      <c r="AI44" s="78">
        <f t="shared" si="10"/>
        <v>-13.625156662050093</v>
      </c>
      <c r="AJ44" s="79">
        <f t="shared" si="11"/>
        <v>10.438324914453316</v>
      </c>
      <c r="AK44" s="78">
        <f t="shared" si="12"/>
        <v>0</v>
      </c>
      <c r="AL44" s="79">
        <f t="shared" si="13"/>
        <v>0</v>
      </c>
      <c r="AM44" s="78">
        <f t="shared" si="14"/>
        <v>0</v>
      </c>
      <c r="AN44" s="79">
        <f t="shared" si="15"/>
        <v>0</v>
      </c>
      <c r="AO44" s="78">
        <f t="shared" si="16"/>
        <v>-1262.0651904790545</v>
      </c>
      <c r="AP44" s="79">
        <f t="shared" si="17"/>
        <v>-1519.4410949975556</v>
      </c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</row>
    <row r="45" spans="1:55" ht="15.75" thickBot="1" x14ac:dyDescent="0.3">
      <c r="A45" s="83"/>
      <c r="B45" s="84"/>
      <c r="C45" s="85"/>
      <c r="D45" s="85"/>
      <c r="E45" s="85"/>
      <c r="F45" s="85"/>
      <c r="G45" s="83"/>
      <c r="H45" s="86"/>
      <c r="I45" s="84"/>
      <c r="J45" s="85"/>
      <c r="K45" s="83"/>
      <c r="L45" s="86"/>
      <c r="M45" s="84"/>
      <c r="N45" s="87"/>
      <c r="O45" s="83"/>
      <c r="P45" s="88"/>
      <c r="Q45" s="84"/>
      <c r="R45" s="87"/>
      <c r="S45" s="85"/>
      <c r="T45" s="87"/>
      <c r="U45" s="84"/>
      <c r="V45" s="87"/>
      <c r="W45" s="84"/>
      <c r="X45" s="87"/>
      <c r="Y45" s="84"/>
      <c r="Z45" s="87"/>
      <c r="AA45" s="84"/>
      <c r="AB45" s="87"/>
      <c r="AC45" s="83"/>
      <c r="AD45" s="86"/>
      <c r="AE45" s="83"/>
      <c r="AF45" s="86"/>
      <c r="AG45" s="83"/>
      <c r="AH45" s="86"/>
      <c r="AI45" s="83"/>
      <c r="AJ45" s="86"/>
      <c r="AK45" s="83"/>
      <c r="AL45" s="86"/>
      <c r="AM45" s="83"/>
      <c r="AN45" s="86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</row>
    <row r="46" spans="1:5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</sheetData>
  <mergeCells count="46">
    <mergeCell ref="F4:H4"/>
    <mergeCell ref="I4:K4"/>
    <mergeCell ref="L4:Q4"/>
    <mergeCell ref="A6:A8"/>
    <mergeCell ref="B6:E6"/>
    <mergeCell ref="B7:E7"/>
    <mergeCell ref="B8:E8"/>
    <mergeCell ref="AE10:AF12"/>
    <mergeCell ref="AO10:AP12"/>
    <mergeCell ref="B12:H12"/>
    <mergeCell ref="I12:L12"/>
    <mergeCell ref="M12:R12"/>
    <mergeCell ref="AG12:AH12"/>
    <mergeCell ref="AI12:AJ12"/>
    <mergeCell ref="AK12:AL12"/>
    <mergeCell ref="AM12:AN12"/>
    <mergeCell ref="B13:C13"/>
    <mergeCell ref="D13:E13"/>
    <mergeCell ref="G13:G15"/>
    <mergeCell ref="H13:H15"/>
    <mergeCell ref="I13:J13"/>
    <mergeCell ref="AJ13:AJ15"/>
    <mergeCell ref="AK13:AK15"/>
    <mergeCell ref="U13:V13"/>
    <mergeCell ref="W13:X13"/>
    <mergeCell ref="Y13:Z13"/>
    <mergeCell ref="AA13:AB13"/>
    <mergeCell ref="AC13:AD13"/>
    <mergeCell ref="AE13:AE15"/>
    <mergeCell ref="F14:F15"/>
    <mergeCell ref="AF13:AF15"/>
    <mergeCell ref="AG13:AG15"/>
    <mergeCell ref="AH13:AH15"/>
    <mergeCell ref="AI13:AI15"/>
    <mergeCell ref="L13:L15"/>
    <mergeCell ref="M13:N13"/>
    <mergeCell ref="O13:O15"/>
    <mergeCell ref="P13:P15"/>
    <mergeCell ref="Q13:R13"/>
    <mergeCell ref="S13:T13"/>
    <mergeCell ref="K13:K15"/>
    <mergeCell ref="AL13:AL15"/>
    <mergeCell ref="AM13:AM15"/>
    <mergeCell ref="AN13:AN15"/>
    <mergeCell ref="AO13:AO15"/>
    <mergeCell ref="AP13:AP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Index Partie 1</vt:lpstr>
      <vt:lpstr>Index Partie 2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VASLIN Yohann</dc:creator>
  <cp:lastModifiedBy>DEVELAY Franck</cp:lastModifiedBy>
  <cp:lastPrinted>2024-10-15T15:02:25Z</cp:lastPrinted>
  <dcterms:created xsi:type="dcterms:W3CDTF">2024-09-02T13:44:25Z</dcterms:created>
  <dcterms:modified xsi:type="dcterms:W3CDTF">2024-10-15T16:01:18Z</dcterms:modified>
</cp:coreProperties>
</file>